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230" yWindow="-225" windowWidth="12660" windowHeight="12900" tabRatio="727"/>
  </bookViews>
  <sheets>
    <sheet name="ÖSSZEFÜGGÉSEK" sheetId="75" r:id="rId1"/>
    <sheet name="1.1.sz.mell." sheetId="1" r:id="rId2"/>
    <sheet name="2.1.sz.mell  " sheetId="73" r:id="rId3"/>
    <sheet name="2.2.sz.mell  " sheetId="61" r:id="rId4"/>
    <sheet name="ELLENŐRZÉS-1.sz.2.a.sz.2.b.sz." sheetId="76" r:id="rId5"/>
    <sheet name="3.sz.mell." sheetId="77" r:id="rId6"/>
    <sheet name="4.sz.mell." sheetId="63" r:id="rId7"/>
    <sheet name="5. sz. önk." sheetId="3" r:id="rId8"/>
    <sheet name="6. sz. hivatal" sheetId="79" r:id="rId9"/>
    <sheet name="7. sz. óvodal" sheetId="105" r:id="rId10"/>
    <sheet name="Munka1" sheetId="94" r:id="rId11"/>
  </sheets>
  <definedNames>
    <definedName name="_xlnm.Print_Titles" localSheetId="7">'5. sz. önk.'!$1:$6</definedName>
    <definedName name="_xlnm.Print_Titles" localSheetId="8">'6. sz. hivatal'!$1:$6</definedName>
    <definedName name="_xlnm.Print_Titles" localSheetId="9">'7. sz. óvodal'!$1:$6</definedName>
    <definedName name="_xlnm.Print_Area" localSheetId="1">'1.1.sz.mell.'!$A$1:$G$149</definedName>
  </definedNames>
  <calcPr calcId="114210" fullCalcOnLoad="1"/>
</workbook>
</file>

<file path=xl/calcChain.xml><?xml version="1.0" encoding="utf-8"?>
<calcChain xmlns="http://schemas.openxmlformats.org/spreadsheetml/2006/main">
  <c r="G111" i="1"/>
  <c r="G112" i="3"/>
  <c r="F112"/>
  <c r="E112"/>
  <c r="D112"/>
  <c r="C112"/>
  <c r="G50" i="105"/>
  <c r="G44"/>
  <c r="G55"/>
  <c r="G8"/>
  <c r="G19"/>
  <c r="G25"/>
  <c r="G29"/>
  <c r="G35"/>
  <c r="G36"/>
  <c r="G40"/>
  <c r="G44" i="79"/>
  <c r="G50"/>
  <c r="G55"/>
  <c r="G8"/>
  <c r="G19"/>
  <c r="G25"/>
  <c r="G29"/>
  <c r="G35"/>
  <c r="G36"/>
  <c r="G40"/>
  <c r="G96" i="3"/>
  <c r="G91"/>
  <c r="G107"/>
  <c r="G121"/>
  <c r="G124"/>
  <c r="G125"/>
  <c r="G129"/>
  <c r="G134"/>
  <c r="G139"/>
  <c r="G145"/>
  <c r="G146"/>
  <c r="G8"/>
  <c r="G15"/>
  <c r="G22"/>
  <c r="G30"/>
  <c r="G29"/>
  <c r="G36"/>
  <c r="G47"/>
  <c r="G53"/>
  <c r="G58"/>
  <c r="G63"/>
  <c r="G64"/>
  <c r="G68"/>
  <c r="G73"/>
  <c r="G76"/>
  <c r="G80"/>
  <c r="G86"/>
  <c r="G87"/>
  <c r="I24" i="63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G11" i="77"/>
  <c r="G17" i="61"/>
  <c r="G18"/>
  <c r="G33"/>
  <c r="G32"/>
  <c r="G24"/>
  <c r="G30"/>
  <c r="G31"/>
  <c r="M18" i="73"/>
  <c r="M27"/>
  <c r="M28"/>
  <c r="G18"/>
  <c r="G19"/>
  <c r="M30"/>
  <c r="M29"/>
  <c r="G30"/>
  <c r="G29"/>
  <c r="G24"/>
  <c r="G27"/>
  <c r="G28"/>
  <c r="G70" i="1"/>
  <c r="G83"/>
  <c r="G124"/>
  <c r="G143"/>
  <c r="G149"/>
  <c r="G5"/>
  <c r="G12"/>
  <c r="G19"/>
  <c r="G27"/>
  <c r="G26"/>
  <c r="G33"/>
  <c r="G50"/>
  <c r="G55"/>
  <c r="G60"/>
  <c r="G95"/>
  <c r="G90"/>
  <c r="G106"/>
  <c r="G123"/>
  <c r="G148"/>
  <c r="G44"/>
  <c r="G61"/>
  <c r="G65"/>
  <c r="G73"/>
  <c r="G77"/>
  <c r="G84"/>
  <c r="G120"/>
  <c r="G128"/>
  <c r="G133"/>
  <c r="G138"/>
  <c r="G144"/>
  <c r="F50" i="105"/>
  <c r="F44"/>
  <c r="F55"/>
  <c r="F8"/>
  <c r="F19"/>
  <c r="F25"/>
  <c r="F29"/>
  <c r="F35"/>
  <c r="F36"/>
  <c r="F40"/>
  <c r="F44" i="79"/>
  <c r="F50"/>
  <c r="F55"/>
  <c r="F8"/>
  <c r="F19"/>
  <c r="F25"/>
  <c r="F29"/>
  <c r="F35"/>
  <c r="F36"/>
  <c r="F40"/>
  <c r="F96" i="3"/>
  <c r="F91"/>
  <c r="F107"/>
  <c r="F121"/>
  <c r="F124"/>
  <c r="F125"/>
  <c r="F129"/>
  <c r="F134"/>
  <c r="F139"/>
  <c r="F145"/>
  <c r="F146"/>
  <c r="F8"/>
  <c r="F15"/>
  <c r="F22"/>
  <c r="F30"/>
  <c r="F29"/>
  <c r="F36"/>
  <c r="F47"/>
  <c r="F53"/>
  <c r="F58"/>
  <c r="F63"/>
  <c r="F64"/>
  <c r="F68"/>
  <c r="F73"/>
  <c r="F76"/>
  <c r="F80"/>
  <c r="F86"/>
  <c r="F87"/>
  <c r="H24" i="63"/>
  <c r="F11" i="77"/>
  <c r="L17" i="61"/>
  <c r="L30"/>
  <c r="L31"/>
  <c r="F17"/>
  <c r="F18"/>
  <c r="L33"/>
  <c r="L32"/>
  <c r="F33"/>
  <c r="F32"/>
  <c r="F24"/>
  <c r="F30"/>
  <c r="F31"/>
  <c r="L18" i="73"/>
  <c r="L27"/>
  <c r="L28"/>
  <c r="F18"/>
  <c r="F19"/>
  <c r="L30"/>
  <c r="L29"/>
  <c r="F30"/>
  <c r="F29"/>
  <c r="F24"/>
  <c r="F27"/>
  <c r="F28"/>
  <c r="F70" i="1"/>
  <c r="F83"/>
  <c r="F124"/>
  <c r="F143"/>
  <c r="F149"/>
  <c r="F5"/>
  <c r="F12"/>
  <c r="F19"/>
  <c r="F27"/>
  <c r="F26"/>
  <c r="F33"/>
  <c r="F50"/>
  <c r="F55"/>
  <c r="F60"/>
  <c r="F95"/>
  <c r="F90"/>
  <c r="F106"/>
  <c r="F120"/>
  <c r="F123"/>
  <c r="F148"/>
  <c r="F128"/>
  <c r="F133"/>
  <c r="F138"/>
  <c r="F144"/>
  <c r="F44"/>
  <c r="F61"/>
  <c r="F65"/>
  <c r="F73"/>
  <c r="F77"/>
  <c r="F84"/>
  <c r="B24" i="63"/>
  <c r="G24"/>
  <c r="C95" i="1"/>
  <c r="D95"/>
  <c r="E95"/>
  <c r="E96" i="3"/>
  <c r="D96"/>
  <c r="C96"/>
  <c r="E44" i="105"/>
  <c r="E50"/>
  <c r="E55"/>
  <c r="E8"/>
  <c r="E19"/>
  <c r="E25"/>
  <c r="E29"/>
  <c r="E35"/>
  <c r="E36"/>
  <c r="E40"/>
  <c r="E44" i="79"/>
  <c r="E50"/>
  <c r="E55"/>
  <c r="E8"/>
  <c r="E19"/>
  <c r="E25"/>
  <c r="E29"/>
  <c r="E35"/>
  <c r="E36"/>
  <c r="E40"/>
  <c r="E91" i="3"/>
  <c r="E107"/>
  <c r="E121"/>
  <c r="E124"/>
  <c r="E125"/>
  <c r="E129"/>
  <c r="E134"/>
  <c r="E139"/>
  <c r="E145"/>
  <c r="E146"/>
  <c r="E8"/>
  <c r="E15"/>
  <c r="E22"/>
  <c r="E30"/>
  <c r="E29"/>
  <c r="E36"/>
  <c r="E47"/>
  <c r="E53"/>
  <c r="E58"/>
  <c r="E63"/>
  <c r="E64"/>
  <c r="E68"/>
  <c r="E73"/>
  <c r="E76"/>
  <c r="E80"/>
  <c r="E86"/>
  <c r="E87"/>
  <c r="E11" i="77"/>
  <c r="E17" i="61"/>
  <c r="E18"/>
  <c r="K17"/>
  <c r="K30"/>
  <c r="K31"/>
  <c r="E33"/>
  <c r="E32"/>
  <c r="E24"/>
  <c r="E30"/>
  <c r="E31"/>
  <c r="K33"/>
  <c r="K32"/>
  <c r="K18" i="73"/>
  <c r="K27"/>
  <c r="K28"/>
  <c r="E18"/>
  <c r="E19"/>
  <c r="K30"/>
  <c r="K29"/>
  <c r="E30"/>
  <c r="E29"/>
  <c r="E24"/>
  <c r="E27"/>
  <c r="E28"/>
  <c r="E61" i="1"/>
  <c r="E65"/>
  <c r="E70"/>
  <c r="E73"/>
  <c r="E77"/>
  <c r="E83"/>
  <c r="E124"/>
  <c r="E128"/>
  <c r="E133"/>
  <c r="E138"/>
  <c r="E143"/>
  <c r="E149"/>
  <c r="E5"/>
  <c r="E12"/>
  <c r="E19"/>
  <c r="E27"/>
  <c r="E26"/>
  <c r="E33"/>
  <c r="E44"/>
  <c r="E50"/>
  <c r="E55"/>
  <c r="E60"/>
  <c r="E90"/>
  <c r="E106"/>
  <c r="E120"/>
  <c r="E123"/>
  <c r="E148"/>
  <c r="E144"/>
  <c r="E84"/>
  <c r="D44" i="105"/>
  <c r="D50"/>
  <c r="D55"/>
  <c r="D8"/>
  <c r="D19"/>
  <c r="D25"/>
  <c r="D29"/>
  <c r="D35"/>
  <c r="D36"/>
  <c r="D40"/>
  <c r="D44" i="79"/>
  <c r="D50"/>
  <c r="D55"/>
  <c r="D8"/>
  <c r="D19"/>
  <c r="D25"/>
  <c r="D29"/>
  <c r="D35"/>
  <c r="D36"/>
  <c r="D40"/>
  <c r="D91" i="3"/>
  <c r="D107"/>
  <c r="D121"/>
  <c r="D124"/>
  <c r="D125"/>
  <c r="D129"/>
  <c r="D134"/>
  <c r="D139"/>
  <c r="D145"/>
  <c r="D146"/>
  <c r="D8"/>
  <c r="D15"/>
  <c r="D22"/>
  <c r="D30"/>
  <c r="D29"/>
  <c r="D36"/>
  <c r="D47"/>
  <c r="D53"/>
  <c r="D58"/>
  <c r="D63"/>
  <c r="D64"/>
  <c r="D68"/>
  <c r="D73"/>
  <c r="D76"/>
  <c r="D80"/>
  <c r="D86"/>
  <c r="D87"/>
  <c r="F24" i="63"/>
  <c r="D11" i="77"/>
  <c r="J17" i="61"/>
  <c r="J30"/>
  <c r="J31"/>
  <c r="D17"/>
  <c r="J33"/>
  <c r="J32"/>
  <c r="D18"/>
  <c r="D33"/>
  <c r="D32"/>
  <c r="D24"/>
  <c r="D30"/>
  <c r="D31"/>
  <c r="J18" i="73"/>
  <c r="J27"/>
  <c r="J28"/>
  <c r="D18"/>
  <c r="D19"/>
  <c r="J30"/>
  <c r="J29"/>
  <c r="D30"/>
  <c r="D29"/>
  <c r="D24"/>
  <c r="D27"/>
  <c r="D28"/>
  <c r="D70" i="1"/>
  <c r="D83"/>
  <c r="D149"/>
  <c r="D5"/>
  <c r="D12"/>
  <c r="D55"/>
  <c r="D60"/>
  <c r="D90"/>
  <c r="D106"/>
  <c r="D120"/>
  <c r="D123"/>
  <c r="D148"/>
  <c r="D124"/>
  <c r="D128"/>
  <c r="D133"/>
  <c r="D138"/>
  <c r="D143"/>
  <c r="D144"/>
  <c r="D19"/>
  <c r="D27"/>
  <c r="D26"/>
  <c r="D33"/>
  <c r="D44"/>
  <c r="D50"/>
  <c r="D61"/>
  <c r="D65"/>
  <c r="D73"/>
  <c r="D77"/>
  <c r="D84"/>
  <c r="C145" i="3"/>
  <c r="C24" i="73"/>
  <c r="C19"/>
  <c r="C50" i="105"/>
  <c r="C44"/>
  <c r="C55"/>
  <c r="C36"/>
  <c r="C29"/>
  <c r="C25"/>
  <c r="C19"/>
  <c r="C8"/>
  <c r="C35"/>
  <c r="C40"/>
  <c r="C91" i="3"/>
  <c r="C107"/>
  <c r="C121"/>
  <c r="C124"/>
  <c r="C125"/>
  <c r="C129"/>
  <c r="C134"/>
  <c r="C139"/>
  <c r="C146"/>
  <c r="C50" i="79"/>
  <c r="C44"/>
  <c r="C55"/>
  <c r="C36"/>
  <c r="C29"/>
  <c r="C25"/>
  <c r="C19"/>
  <c r="C18" i="73"/>
  <c r="C80" i="3"/>
  <c r="C73"/>
  <c r="C64"/>
  <c r="C68"/>
  <c r="C76"/>
  <c r="C86"/>
  <c r="C58"/>
  <c r="C53"/>
  <c r="C47"/>
  <c r="C36"/>
  <c r="C30"/>
  <c r="C29"/>
  <c r="C22"/>
  <c r="C15"/>
  <c r="C8"/>
  <c r="I17" i="61"/>
  <c r="C17"/>
  <c r="C138" i="1"/>
  <c r="C133"/>
  <c r="C128"/>
  <c r="C124"/>
  <c r="C120"/>
  <c r="C106"/>
  <c r="C90"/>
  <c r="C77"/>
  <c r="C73"/>
  <c r="C70"/>
  <c r="C65"/>
  <c r="C61"/>
  <c r="C55"/>
  <c r="C50"/>
  <c r="C44"/>
  <c r="C33"/>
  <c r="C27"/>
  <c r="C26"/>
  <c r="C19"/>
  <c r="C12"/>
  <c r="C5"/>
  <c r="I30" i="61"/>
  <c r="C18"/>
  <c r="I27" i="73"/>
  <c r="D14" i="76"/>
  <c r="I18" i="73"/>
  <c r="D13" i="76"/>
  <c r="C24" i="61"/>
  <c r="C8" i="79"/>
  <c r="C35"/>
  <c r="C40"/>
  <c r="C11" i="77"/>
  <c r="D24" i="63"/>
  <c r="E24"/>
  <c r="C27" i="73"/>
  <c r="C63" i="3"/>
  <c r="C123" i="1"/>
  <c r="C30" i="61"/>
  <c r="C143" i="1"/>
  <c r="B14" i="76"/>
  <c r="E14"/>
  <c r="C83" i="1"/>
  <c r="B7" i="76"/>
  <c r="D7"/>
  <c r="E7"/>
  <c r="C29" i="73"/>
  <c r="I29"/>
  <c r="I28"/>
  <c r="C87" i="3"/>
  <c r="I31" i="61"/>
  <c r="D15" i="76"/>
  <c r="C144" i="1"/>
  <c r="B15" i="76"/>
  <c r="E15"/>
  <c r="C32" i="61"/>
  <c r="C31"/>
  <c r="D6" i="76"/>
  <c r="C28" i="73"/>
  <c r="D8" i="76"/>
  <c r="B13"/>
  <c r="E13"/>
  <c r="C149" i="1"/>
  <c r="C60"/>
  <c r="B6" i="76"/>
  <c r="E6"/>
  <c r="C84" i="1"/>
  <c r="B8" i="76"/>
  <c r="E8"/>
  <c r="C148" i="1"/>
  <c r="I33" i="61"/>
  <c r="C33"/>
  <c r="I32"/>
  <c r="I30" i="73"/>
  <c r="C30"/>
</calcChain>
</file>

<file path=xl/sharedStrings.xml><?xml version="1.0" encoding="utf-8"?>
<sst xmlns="http://schemas.openxmlformats.org/spreadsheetml/2006/main" count="1062" uniqueCount="434">
  <si>
    <t>Beruházási (felhalmozási) kiadások előirányzata beruházásonként</t>
  </si>
  <si>
    <t xml:space="preserve"> - ebből EU támogatás</t>
  </si>
  <si>
    <t>Vállalkozási maradvány igénybevétele</t>
  </si>
  <si>
    <t xml:space="preserve"> - ebből EU-s forrásból tám. megvalósuló programok, projektek kiadásai</t>
  </si>
  <si>
    <t>Felhalmozási bevételek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</si>
  <si>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</si>
  <si>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</si>
  <si>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</si>
  <si>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</si>
  <si>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</si>
  <si>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</si>
  <si>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</si>
  <si>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</si>
  <si>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</si>
  <si>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</si>
  <si>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</si>
  <si>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</si>
  <si>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</si>
  <si>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</si>
  <si>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</si>
  <si>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</si>
  <si>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</si>
  <si>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</si>
  <si>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</si>
  <si>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</si>
  <si>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</si>
  <si>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</si>
  <si>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</si>
  <si>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</si>
  <si>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</si>
  <si>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</si>
  <si>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</si>
  <si>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</si>
  <si>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</si>
  <si>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</si>
  <si>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</si>
  <si>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K I A D Á S O K</t>
  </si>
  <si>
    <t>Kiadási jogcímek</t>
  </si>
  <si>
    <t>Személyi  juttatások</t>
  </si>
  <si>
    <t>Tartalékok</t>
  </si>
  <si>
    <t>01</t>
  </si>
  <si>
    <t>Ezer forintban !</t>
  </si>
  <si>
    <t>Előirányzat-csoport, kiemelt előirányzat megnevezése</t>
  </si>
  <si>
    <t>Bevételek</t>
  </si>
  <si>
    <t>Helyi adók</t>
  </si>
  <si>
    <t>Kiadások</t>
  </si>
  <si>
    <t>Egyéb fejlesztési célú kiadások</t>
  </si>
  <si>
    <t>Általános tartalék</t>
  </si>
  <si>
    <t>Céltartalék</t>
  </si>
  <si>
    <t>02</t>
  </si>
  <si>
    <t>03</t>
  </si>
  <si>
    <t xml:space="preserve"> Ezer forintban !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</si>
  <si>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</si>
  <si>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</si>
  <si>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</si>
  <si>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</si>
  <si>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</si>
  <si>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</si>
  <si>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Sor-
szám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</si>
  <si>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</si>
  <si>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</si>
  <si>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</si>
  <si>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</si>
  <si>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</si>
  <si>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</si>
  <si>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</si>
  <si>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</si>
  <si>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</si>
  <si>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</si>
  <si>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</si>
  <si>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</si>
  <si>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</si>
  <si>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</si>
  <si>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</si>
  <si>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</si>
  <si>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</si>
  <si>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</si>
  <si>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</si>
  <si>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</si>
  <si>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</si>
  <si>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</si>
  <si>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1.5</t>
  </si>
  <si>
    <t>1.8.</t>
  </si>
  <si>
    <t>1.9.</t>
  </si>
  <si>
    <t>1.10.</t>
  </si>
  <si>
    <t>1.11.</t>
  </si>
  <si>
    <t>2.6.</t>
  </si>
  <si>
    <t>1.12.</t>
  </si>
  <si>
    <t>2.7.</t>
  </si>
  <si>
    <t>Dologi  kiadások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</si>
  <si>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</si>
  <si>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</si>
  <si>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</si>
  <si>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</si>
  <si>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</si>
  <si>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</si>
  <si>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</si>
  <si>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</si>
  <si>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</si>
  <si>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</si>
  <si>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</si>
  <si>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</si>
  <si>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</si>
  <si>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</si>
  <si>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</si>
  <si>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</si>
  <si>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</si>
  <si>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</si>
  <si>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</si>
  <si>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</si>
  <si>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</si>
  <si>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</si>
  <si>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</si>
  <si>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</si>
  <si>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</si>
  <si>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</si>
  <si>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</si>
  <si>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</si>
  <si>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</si>
  <si>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</si>
  <si>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</si>
  <si>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</si>
  <si>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</si>
  <si>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</si>
  <si>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</si>
  <si>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</si>
  <si>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</si>
  <si>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</si>
  <si>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</si>
  <si>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</si>
  <si>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Kezességvállalással kapcsolatos megtérülés</t>
  </si>
  <si>
    <t>SAJÁT BEVÉTELEK ÖSSZESEN*</t>
  </si>
  <si>
    <t>Feladat megnevezése</t>
  </si>
  <si>
    <t>Költségvetési szerv megnevezése</t>
  </si>
  <si>
    <t>Száma</t>
  </si>
  <si>
    <t>Éves engedélyezett létszám előirányzat (fő)</t>
  </si>
  <si>
    <t>Közfoglalkoztatottak létszáma (fő)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</si>
  <si>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</si>
  <si>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</si>
  <si>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</si>
  <si>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</si>
  <si>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Ezer forintban</t>
  </si>
  <si>
    <t>8.3.</t>
  </si>
  <si>
    <t>Egyéb felhalmozási kiadások</t>
  </si>
  <si>
    <t xml:space="preserve">   Betét visszavonásából származó bevétel </t>
  </si>
  <si>
    <t xml:space="preserve">   Egyéb belső finanszírozási bevételek</t>
  </si>
  <si>
    <t xml:space="preserve">Dologi kiadások </t>
  </si>
  <si>
    <t>Kölcsön törlesztése</t>
  </si>
  <si>
    <t>Tárgyévi  hiány:</t>
  </si>
  <si>
    <t>Tárgyévi  többlet: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</si>
  <si>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</si>
  <si>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</si>
  <si>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</si>
  <si>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</si>
  <si>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</si>
  <si>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</si>
  <si>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</si>
  <si>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</si>
  <si>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</si>
  <si>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</si>
  <si>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</si>
  <si>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</si>
  <si>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</si>
  <si>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</si>
  <si>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</si>
  <si>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1. sz. melléklet Kiadások táblázat 3. oszlop 9 sora =</t>
  </si>
  <si>
    <t>2014. évi előirányzat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</si>
  <si>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</si>
  <si>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</si>
  <si>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</si>
  <si>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</si>
  <si>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</si>
  <si>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központosított előirányzatok</t>
  </si>
  <si>
    <t>Helyi önkormányzatok kiegészítő támogatásai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</si>
  <si>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</si>
  <si>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</si>
  <si>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</si>
  <si>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</si>
  <si>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</si>
  <si>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</si>
  <si>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</si>
  <si>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</si>
  <si>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</si>
  <si>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</si>
  <si>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</si>
  <si>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</si>
  <si>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4.1.1.</t>
  </si>
  <si>
    <t>4.1.2.</t>
  </si>
  <si>
    <t>4.2.</t>
  </si>
  <si>
    <t>4.3.</t>
  </si>
  <si>
    <t>4.4.</t>
  </si>
  <si>
    <t>Helyi adók  (4.1.1.+4.1.2.)</t>
  </si>
  <si>
    <t>- Vagyoni típusú adók</t>
  </si>
  <si>
    <t>- Termékek és szolgáltatások adói</t>
  </si>
  <si>
    <t>Gépjárműadó</t>
  </si>
  <si>
    <t>Egyéb áruhasználati és szolgáltatási adók</t>
  </si>
  <si>
    <t>Egyéb közhatalmi bevételek</t>
  </si>
  <si>
    <t>Működési bevételek (5.1.+…+ 5.10.)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</si>
  <si>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</si>
  <si>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</si>
  <si>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</si>
  <si>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</si>
  <si>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</si>
  <si>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</si>
  <si>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</si>
  <si>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</si>
  <si>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</si>
  <si>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</si>
  <si>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</si>
  <si>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</si>
  <si>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</si>
  <si>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</si>
  <si>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</si>
  <si>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</si>
  <si>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</si>
  <si>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</si>
  <si>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</si>
  <si>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</si>
  <si>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</si>
  <si>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</si>
  <si>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</si>
  <si>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</si>
  <si>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</si>
  <si>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</si>
  <si>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</si>
  <si>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</si>
  <si>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</si>
  <si>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</si>
  <si>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</si>
  <si>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</si>
  <si>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</si>
  <si>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</si>
  <si>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</si>
  <si>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</si>
  <si>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</si>
  <si>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</si>
  <si>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</si>
  <si>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</si>
  <si>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</si>
  <si>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Forgatási célú belföldi értékpapírok kibocsátása</t>
  </si>
  <si>
    <t>Befektetési célú belföldi értékpapírok beváltása,  értékesítése</t>
  </si>
  <si>
    <t>Befektetési célú belföldi értékpapírok kibocsátása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</si>
  <si>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</si>
  <si>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</si>
  <si>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</si>
  <si>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</si>
  <si>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</si>
  <si>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</si>
  <si>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</si>
  <si>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</si>
  <si>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>Betétek megszüntetése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</si>
  <si>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</si>
  <si>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</si>
  <si>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</si>
  <si>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</si>
  <si>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</si>
  <si>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</si>
  <si>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</si>
  <si>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</si>
  <si>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</si>
  <si>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</si>
  <si>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</si>
  <si>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</si>
  <si>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FINANSZÍROZÁSI BEVÉTELEK ÖSSZESEN: (10. + … +15.)</t>
  </si>
  <si>
    <t>KÖLTSÉGVETÉSI ÉS FINANSZÍROZÁSI BEVÉTELEK ÖSSZESEN: (9+16)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</si>
  <si>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</si>
  <si>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</si>
  <si>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</si>
  <si>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</si>
  <si>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</si>
  <si>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</si>
  <si>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</si>
  <si>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</si>
  <si>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</si>
  <si>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</si>
  <si>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</si>
  <si>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</si>
  <si>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</si>
  <si>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</si>
  <si>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r>
      <t xml:space="preserve">   Működési költségvetés kiadásai </t>
    </r>
    <r>
      <rPr>
        <sz val="8"/>
        <rFont val="Times New Roman CE"/>
        <charset val="238"/>
      </rPr>
      <t>(1.1+…+1.5.)</t>
    </r>
  </si>
  <si>
    <t xml:space="preserve"> - az 1.5-ből: - Elvonások és befizetések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</si>
  <si>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</si>
  <si>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</si>
  <si>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</si>
  <si>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</si>
  <si>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</si>
  <si>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</si>
  <si>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</si>
  <si>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</si>
  <si>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</si>
  <si>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</si>
  <si>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</si>
  <si>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</si>
  <si>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</si>
  <si>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</si>
  <si>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</si>
  <si>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</si>
  <si>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</si>
  <si>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</si>
  <si>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</si>
  <si>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</si>
  <si>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Tartalékok (3.1.+3.2.)</t>
  </si>
  <si>
    <t>KÖLTSÉGVETÉSI KIADÁSOK ÖSSZESEN (1+2+3)</t>
  </si>
  <si>
    <t>Hitel-, kölcsöntörlesztés államháztartáson kívülre (5.1. + … + 5.3.)</t>
  </si>
  <si>
    <t xml:space="preserve">   Hosszú lejáratú hitelek, kölcsönök törlesztése</t>
  </si>
  <si>
    <t xml:space="preserve">   Likviditási célú hitelek, kölcsönök törlesztése pénzügyi vállalkozásnak</t>
  </si>
  <si>
    <t xml:space="preserve">   Rövid lejáratú hitelek, kölcsönök törlesztése</t>
  </si>
  <si>
    <t xml:space="preserve">   Forgatási célú belföldi értékpapírok vásárlása</t>
  </si>
  <si>
    <t xml:space="preserve">   Forgatási célú belföldi értékpapírok beváltása</t>
  </si>
  <si>
    <t xml:space="preserve">   Befektetési célú belföldi értékpapírok vásárlása</t>
  </si>
  <si>
    <t xml:space="preserve">   Befektetési célú belföldi értékpapírok beváltása</t>
  </si>
  <si>
    <t>Belföldi finanszírozás kiadásai (7.1. + … + 7.4.)</t>
  </si>
  <si>
    <t>Államháztartáson belüli megelőlegezések folyósítása</t>
  </si>
  <si>
    <t xml:space="preserve"> Pénzeszközök betétként elhelyezése </t>
  </si>
  <si>
    <t xml:space="preserve"> Pénzügyi lízing kiadásai</t>
  </si>
  <si>
    <t>Külföldi finanszírozás kiadásai (6.1. + … + 6.4.)</t>
  </si>
  <si>
    <t xml:space="preserve"> Forgatási célú külföldi értékpapírok vásárlása</t>
  </si>
  <si>
    <t xml:space="preserve"> Befektetési célú külföldi értékpapírok beváltása</t>
  </si>
  <si>
    <t xml:space="preserve"> Külföldi értékpapírok beváltása</t>
  </si>
  <si>
    <t xml:space="preserve"> Külföldi hitelek, kölcsönök törlesztése</t>
  </si>
  <si>
    <t>FINANSZÍROZÁSI KIADÁSOK ÖSSZESEN: (5.+…+8.)</t>
  </si>
  <si>
    <t>KIADÁSOK ÖSSZESEN: (4+9)</t>
  </si>
  <si>
    <t>Államháztartáson belüli megelőlegezések visszafizetése</t>
  </si>
  <si>
    <t>KÖLTSÉGVETÉSI, FINANSZÍROZÁSI BEVÉTELEK ÉS KIADÁSOK EGYENLEGE</t>
  </si>
  <si>
    <t>Költségvetési hiány, többlet ( költségvetési bevételek 9. sor - költségvetési kiadások 4. sor) (+/-)</t>
  </si>
  <si>
    <t>Finanszírozási bevételek, kiadások egyenlege (finanszírozási bevételek 16. sor - finanszírozási kiadások 9. sor) (+/-)</t>
  </si>
  <si>
    <t xml:space="preserve">2.1. melléklet a ………../2014. (……….) önkormányzati rendelethez     </t>
  </si>
  <si>
    <t>Önkormányzatok működési támogatásai</t>
  </si>
  <si>
    <t>Működési célú támogatások államháztartáson belülről</t>
  </si>
  <si>
    <t>Működési célú átvett pénzeszközök</t>
  </si>
  <si>
    <t>4.-ből EU-s támogatás</t>
  </si>
  <si>
    <t xml:space="preserve">   Likviditási célú hitelek, kölcsönök felvétele</t>
  </si>
  <si>
    <t xml:space="preserve">   Értékpapírok bevételei</t>
  </si>
  <si>
    <t>Hiány belső finanszírozásának bevételei (15.+…+18. )</t>
  </si>
  <si>
    <t xml:space="preserve">Hiány külső finanszírozásának bevételei (20.+…+21.) </t>
  </si>
  <si>
    <t>Működési célú finanszírozási bevételek összesen (14.+19.)</t>
  </si>
  <si>
    <t>BEVÉTEL ÖSSZESEN (13.+22.)</t>
  </si>
  <si>
    <t>Likviditási célú hitelek törlesztése</t>
  </si>
  <si>
    <t>Költségvetési kiadások összesen (1.+...+12.)</t>
  </si>
  <si>
    <t>Működési célú finanszírozási kiadások összesen (14.+...+21.)</t>
  </si>
  <si>
    <t>KIADÁSOK ÖSSZESEN (13.+22.)</t>
  </si>
  <si>
    <t xml:space="preserve">2.2. melléklet a ………../2014. (……….) önkormányzati rendelethez     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</si>
  <si>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</si>
  <si>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</si>
  <si>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</si>
  <si>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</si>
  <si>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</si>
  <si>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</si>
  <si>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</si>
  <si>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</si>
  <si>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</si>
  <si>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</si>
  <si>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</si>
  <si>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</si>
  <si>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>2014. évi előirányzat BEVÉTELEK</t>
  </si>
  <si>
    <t>2014. évi előirányzat KIADÁSOK</t>
  </si>
  <si>
    <t>1. sz. melléklet Bevételek táblázat 3. oszlop 9 sora =</t>
  </si>
  <si>
    <t xml:space="preserve">2.1. számú melléklet 3. oszlop 13. sor + 2.2. számú melléklet 3. oszlop 12. sor </t>
  </si>
  <si>
    <t>1. sz. melléklet Bevételek táblázat 3. oszlop 16 sora =</t>
  </si>
  <si>
    <t xml:space="preserve">2.1. számú melléklet 3. oszlop 22. sor + 2.2. számú melléklet 3. oszlop 25. sor </t>
  </si>
  <si>
    <t>1. sz. melléklet Bevételek táblázat 3. oszlop 17 sora =</t>
  </si>
  <si>
    <t xml:space="preserve">2.1. számú melléklet 3. oszlop 23. sor + 2.2. számú melléklet 3. oszlop 26. sor </t>
  </si>
  <si>
    <t xml:space="preserve">2.1. számú melléklet 5. oszlop 23. sor + 2.2. számú melléklet 5. oszlop 26. sor </t>
  </si>
  <si>
    <t xml:space="preserve">2.1. számú melléklet 5. oszlop 22. sor + 2.2. számú melléklet 5. oszlop 25. sor </t>
  </si>
  <si>
    <t xml:space="preserve">2.1. számú melléklet 5. oszlop 13. sor + 2.2. számú melléklet 5. oszlop 12. sor </t>
  </si>
  <si>
    <t>1. sz. melléklet Kiadások táblázat 3. oszlop 4 sora =</t>
  </si>
  <si>
    <t>1. sz. melléklet Kiadások táblázat 3. oszlop 10 sora =</t>
  </si>
  <si>
    <t>Felhasználás
2013. XII.31-ig</t>
  </si>
  <si>
    <t xml:space="preserve">
2014. év utáni szükséglet
</t>
  </si>
  <si>
    <t>Belföldi értékpapírok kiadásai (6.1. + … + 6.4.)</t>
  </si>
  <si>
    <t xml:space="preserve"> 10.</t>
  </si>
  <si>
    <t>2.-ból EU-s támogatás</t>
  </si>
  <si>
    <t>Költségvetési bevételek összesen (1.+2.+4.+5.+7.+…+12.)</t>
  </si>
  <si>
    <t>Költségvetési bevételek összesen: (1.+3.+4.+6.+…+11.)</t>
  </si>
  <si>
    <t>Költségvetési kiadások összesen: (1.+3.+5.+...+11.)</t>
  </si>
  <si>
    <t>Összes bevétel, kiadás</t>
  </si>
  <si>
    <t>Működési bevételek (1.1.+…+1.10.)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</si>
  <si>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</si>
  <si>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</si>
  <si>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</si>
  <si>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</si>
  <si>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</si>
  <si>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</si>
  <si>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</si>
  <si>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- ebből EU-s támogatás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</si>
  <si>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</si>
  <si>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</si>
  <si>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</si>
  <si>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</si>
  <si>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</si>
  <si>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</si>
  <si>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</si>
  <si>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</si>
  <si>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</si>
  <si>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</si>
  <si>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</si>
  <si>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KIADÁSOK ÖSSZESEN: (1.+2.)</t>
  </si>
  <si>
    <t>BEVÉTELEK ÖSSZESEN: (9+16)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</si>
  <si>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</si>
  <si>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</si>
  <si>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</si>
  <si>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</si>
  <si>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</si>
  <si>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</si>
  <si>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</si>
  <si>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Osztalék, a koncessziós díj és a hozambevétel</t>
  </si>
  <si>
    <t>Ipari elkerülő út (telekvásárlás, tervkészítés, eljárások díjai)</t>
  </si>
  <si>
    <t>2014</t>
  </si>
  <si>
    <t>Közvilágítás fejlesztése</t>
  </si>
  <si>
    <t>Iskolai játszótér (tereprendezés és eszközök)</t>
  </si>
  <si>
    <t>Incső utca aszfaltburkolat építése I. ütem</t>
  </si>
  <si>
    <t>Nyúl Községi Önkormányzat saját bevételeinek részletezése az adósságot keletkeztető ügyletből származó tárgyévi fizetési kötelezettség megállapításához</t>
  </si>
  <si>
    <t>6. melléklet a ……/2014. (….) önkormányzati rendelethez</t>
  </si>
  <si>
    <t>7. melléklet a ……/2014. (….) önkormányzati rendelethez</t>
  </si>
  <si>
    <t>Nyúl Községi Önkormányzat</t>
  </si>
  <si>
    <t>Polgármesteri hivatal</t>
  </si>
  <si>
    <t>Aranykapu Óvoda és Bölcsöde</t>
  </si>
  <si>
    <t>FINANSZÍROZÁSI KIADÁSOK ÖSSZESEN: (5.+…+9.)</t>
  </si>
  <si>
    <t>Költségvetési szervek finanszírozása</t>
  </si>
  <si>
    <t>KIADÁSOK ÖSSZESEN: (4+10)</t>
  </si>
  <si>
    <t>Ei. Módosítás 2014.05.27.</t>
  </si>
  <si>
    <t>Rendezési terv módosítás</t>
  </si>
  <si>
    <t>Védőnő (íróasztal+ számítógép</t>
  </si>
  <si>
    <t>Ei. Módosítás 2014.08.26.</t>
  </si>
  <si>
    <t>Iskola mikrofonszett</t>
  </si>
  <si>
    <t>Iskola mikro</t>
  </si>
  <si>
    <t>Óvoda porszívó</t>
  </si>
  <si>
    <t>iskola bojler</t>
  </si>
  <si>
    <t>Ei. Módosítás 2014.09.30.</t>
  </si>
  <si>
    <t>konyha melegentartó</t>
  </si>
  <si>
    <t>Teljesítés 2014.09.30.</t>
  </si>
  <si>
    <t>Teljesités 2014.09.30.</t>
  </si>
  <si>
    <t>10=(2-4-9)</t>
  </si>
  <si>
    <t>5. melléklet a ……/2014. (….) önkormányzati rendelethez</t>
  </si>
</sst>
</file>

<file path=xl/styles.xml><?xml version="1.0" encoding="utf-8"?>
<styleSheet xmlns="http://schemas.openxmlformats.org/spreadsheetml/2006/main">
  <numFmts count="3">
    <numFmt numFmtId="43" formatCode="_-* #,##0.00\ _F_t_-;\-* #,##0.00\ _F_t_-;_-* &quot;-&quot;??\ _F_t_-;_-@_-"/>
    <numFmt numFmtId="164" formatCode="#,###"/>
    <numFmt numFmtId="165" formatCode="_-* #,##0\ _F_t_-;\-* #,##0\ _F_t_-;_-* &quot;-&quot;??\ _F_t_-;_-@_-"/>
  </numFmts>
  <fonts count="4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sz val="8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i/>
      <sz val="8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sz val="14"/>
      <color indexed="10"/>
      <name val="Times New Roman CE"/>
      <charset val="238"/>
    </font>
  </fonts>
  <fills count="4">
    <fill>
      <patternFill patternType="none"/>
    </fill>
    <fill>
      <patternFill patternType="gray125"/>
    </fill>
    <fill>
      <patternFill patternType="lightHorizontal"/>
    </fill>
    <fill>
      <patternFill patternType="lightHorizontal">
        <fgColor indexed="9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/>
  </cellStyleXfs>
  <cellXfs count="412">
    <xf numFmtId="0" fontId="0" fillId="0" borderId="0" xfId="0"/>
    <xf numFmtId="164" fontId="3" fillId="0" borderId="0" xfId="0" applyNumberFormat="1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7" fillId="0" borderId="0" xfId="4" applyFont="1" applyFill="1" applyBorder="1" applyAlignment="1" applyProtection="1">
      <alignment horizontal="center" vertical="center" wrapText="1"/>
    </xf>
    <xf numFmtId="0" fontId="7" fillId="0" borderId="0" xfId="4" applyFont="1" applyFill="1" applyBorder="1" applyAlignment="1" applyProtection="1">
      <alignment vertical="center" wrapText="1"/>
    </xf>
    <xf numFmtId="0" fontId="20" fillId="0" borderId="1" xfId="4" applyFont="1" applyFill="1" applyBorder="1" applyAlignment="1" applyProtection="1">
      <alignment horizontal="left" vertical="center" wrapText="1" indent="1"/>
    </xf>
    <xf numFmtId="0" fontId="20" fillId="0" borderId="2" xfId="4" applyFont="1" applyFill="1" applyBorder="1" applyAlignment="1" applyProtection="1">
      <alignment horizontal="left" vertical="center" wrapText="1" indent="1"/>
    </xf>
    <xf numFmtId="0" fontId="20" fillId="0" borderId="3" xfId="4" applyFont="1" applyFill="1" applyBorder="1" applyAlignment="1" applyProtection="1">
      <alignment horizontal="left" vertical="center" wrapText="1" indent="1"/>
    </xf>
    <xf numFmtId="0" fontId="20" fillId="0" borderId="4" xfId="4" applyFont="1" applyFill="1" applyBorder="1" applyAlignment="1" applyProtection="1">
      <alignment horizontal="left" vertical="center" wrapText="1" indent="1"/>
    </xf>
    <xf numFmtId="0" fontId="20" fillId="0" borderId="5" xfId="4" applyFont="1" applyFill="1" applyBorder="1" applyAlignment="1" applyProtection="1">
      <alignment horizontal="left" vertical="center" wrapText="1" indent="1"/>
    </xf>
    <xf numFmtId="0" fontId="20" fillId="0" borderId="6" xfId="4" applyFont="1" applyFill="1" applyBorder="1" applyAlignment="1" applyProtection="1">
      <alignment horizontal="left" vertical="center" wrapText="1" indent="1"/>
    </xf>
    <xf numFmtId="49" fontId="20" fillId="0" borderId="7" xfId="4" applyNumberFormat="1" applyFont="1" applyFill="1" applyBorder="1" applyAlignment="1" applyProtection="1">
      <alignment horizontal="left" vertical="center" wrapText="1" indent="1"/>
    </xf>
    <xf numFmtId="49" fontId="20" fillId="0" borderId="8" xfId="4" applyNumberFormat="1" applyFont="1" applyFill="1" applyBorder="1" applyAlignment="1" applyProtection="1">
      <alignment horizontal="left" vertical="center" wrapText="1" indent="1"/>
    </xf>
    <xf numFmtId="49" fontId="20" fillId="0" borderId="9" xfId="4" applyNumberFormat="1" applyFont="1" applyFill="1" applyBorder="1" applyAlignment="1" applyProtection="1">
      <alignment horizontal="left" vertical="center" wrapText="1" indent="1"/>
    </xf>
    <xf numFmtId="49" fontId="20" fillId="0" borderId="10" xfId="4" applyNumberFormat="1" applyFont="1" applyFill="1" applyBorder="1" applyAlignment="1" applyProtection="1">
      <alignment horizontal="left" vertical="center" wrapText="1" indent="1"/>
    </xf>
    <xf numFmtId="49" fontId="20" fillId="0" borderId="11" xfId="4" applyNumberFormat="1" applyFont="1" applyFill="1" applyBorder="1" applyAlignment="1" applyProtection="1">
      <alignment horizontal="left" vertical="center" wrapText="1" indent="1"/>
    </xf>
    <xf numFmtId="49" fontId="20" fillId="0" borderId="12" xfId="4" applyNumberFormat="1" applyFont="1" applyFill="1" applyBorder="1" applyAlignment="1" applyProtection="1">
      <alignment horizontal="left" vertical="center" wrapText="1" indent="1"/>
    </xf>
    <xf numFmtId="0" fontId="20" fillId="0" borderId="0" xfId="4" applyFont="1" applyFill="1" applyBorder="1" applyAlignment="1" applyProtection="1">
      <alignment horizontal="left" vertical="center" wrapText="1" indent="1"/>
    </xf>
    <xf numFmtId="0" fontId="19" fillId="0" borderId="13" xfId="4" applyFont="1" applyFill="1" applyBorder="1" applyAlignment="1" applyProtection="1">
      <alignment horizontal="left" vertical="center" wrapText="1" indent="1"/>
    </xf>
    <xf numFmtId="0" fontId="19" fillId="0" borderId="14" xfId="4" applyFont="1" applyFill="1" applyBorder="1" applyAlignment="1" applyProtection="1">
      <alignment horizontal="left" vertical="center" wrapText="1" indent="1"/>
    </xf>
    <xf numFmtId="0" fontId="19" fillId="0" borderId="15" xfId="4" applyFont="1" applyFill="1" applyBorder="1" applyAlignment="1" applyProtection="1">
      <alignment horizontal="left" vertical="center" wrapText="1" indent="1"/>
    </xf>
    <xf numFmtId="0" fontId="8" fillId="0" borderId="13" xfId="4" applyFont="1" applyFill="1" applyBorder="1" applyAlignment="1" applyProtection="1">
      <alignment horizontal="center" vertical="center" wrapText="1"/>
    </xf>
    <xf numFmtId="0" fontId="8" fillId="0" borderId="14" xfId="4" applyFont="1" applyFill="1" applyBorder="1" applyAlignment="1" applyProtection="1">
      <alignment horizontal="center" vertical="center" wrapText="1"/>
    </xf>
    <xf numFmtId="164" fontId="20" fillId="0" borderId="2" xfId="0" applyNumberFormat="1" applyFont="1" applyFill="1" applyBorder="1" applyAlignment="1" applyProtection="1">
      <alignment vertical="center" wrapText="1"/>
      <protection locked="0"/>
    </xf>
    <xf numFmtId="164" fontId="20" fillId="0" borderId="6" xfId="0" applyNumberFormat="1" applyFont="1" applyFill="1" applyBorder="1" applyAlignment="1" applyProtection="1">
      <alignment vertical="center" wrapText="1"/>
      <protection locked="0"/>
    </xf>
    <xf numFmtId="0" fontId="19" fillId="0" borderId="14" xfId="4" applyFont="1" applyFill="1" applyBorder="1" applyAlignment="1" applyProtection="1">
      <alignment vertical="center" wrapText="1"/>
    </xf>
    <xf numFmtId="0" fontId="19" fillId="0" borderId="16" xfId="4" applyFont="1" applyFill="1" applyBorder="1" applyAlignment="1" applyProtection="1">
      <alignment vertical="center" wrapText="1"/>
    </xf>
    <xf numFmtId="0" fontId="19" fillId="0" borderId="13" xfId="4" applyFont="1" applyFill="1" applyBorder="1" applyAlignment="1" applyProtection="1">
      <alignment horizontal="center" vertical="center" wrapText="1"/>
    </xf>
    <xf numFmtId="0" fontId="19" fillId="0" borderId="14" xfId="4" applyFont="1" applyFill="1" applyBorder="1" applyAlignment="1" applyProtection="1">
      <alignment horizontal="center" vertical="center" wrapText="1"/>
    </xf>
    <xf numFmtId="0" fontId="19" fillId="0" borderId="17" xfId="4" applyFont="1" applyFill="1" applyBorder="1" applyAlignment="1" applyProtection="1">
      <alignment horizontal="center" vertical="center" wrapText="1"/>
    </xf>
    <xf numFmtId="0" fontId="8" fillId="0" borderId="17" xfId="4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164" fontId="0" fillId="0" borderId="0" xfId="0" applyNumberFormat="1" applyFill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20" fillId="0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6" fillId="0" borderId="0" xfId="0" applyNumberFormat="1" applyFont="1" applyFill="1" applyAlignment="1" applyProtection="1">
      <alignment horizontal="right" wrapText="1"/>
    </xf>
    <xf numFmtId="164" fontId="8" fillId="0" borderId="17" xfId="0" applyNumberFormat="1" applyFont="1" applyFill="1" applyBorder="1" applyAlignment="1" applyProtection="1">
      <alignment horizontal="center" vertical="center" wrapText="1"/>
    </xf>
    <xf numFmtId="164" fontId="19" fillId="0" borderId="18" xfId="0" applyNumberFormat="1" applyFont="1" applyFill="1" applyBorder="1" applyAlignment="1" applyProtection="1">
      <alignment horizontal="center" vertical="center" wrapText="1"/>
    </xf>
    <xf numFmtId="164" fontId="19" fillId="0" borderId="19" xfId="0" applyNumberFormat="1" applyFont="1" applyFill="1" applyBorder="1" applyAlignment="1" applyProtection="1">
      <alignment horizontal="center" vertical="center" wrapText="1"/>
    </xf>
    <xf numFmtId="164" fontId="19" fillId="0" borderId="20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Fill="1" applyAlignment="1" applyProtection="1">
      <alignment vertical="center" wrapText="1"/>
    </xf>
    <xf numFmtId="164" fontId="20" fillId="0" borderId="21" xfId="0" applyNumberFormat="1" applyFont="1" applyFill="1" applyBorder="1" applyAlignment="1" applyProtection="1">
      <alignment vertical="center" wrapText="1"/>
    </xf>
    <xf numFmtId="164" fontId="20" fillId="0" borderId="10" xfId="0" applyNumberFormat="1" applyFont="1" applyFill="1" applyBorder="1" applyAlignment="1" applyProtection="1">
      <alignment horizontal="left" vertical="center" wrapText="1" indent="1"/>
      <protection locked="0"/>
    </xf>
    <xf numFmtId="164" fontId="19" fillId="0" borderId="14" xfId="0" applyNumberFormat="1" applyFont="1" applyFill="1" applyBorder="1" applyAlignment="1" applyProtection="1">
      <alignment vertical="center" wrapText="1"/>
    </xf>
    <xf numFmtId="164" fontId="4" fillId="0" borderId="0" xfId="0" applyNumberFormat="1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164" fontId="28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3" xfId="0" applyNumberFormat="1" applyFont="1" applyFill="1" applyBorder="1" applyAlignment="1" applyProtection="1">
      <alignment horizontal="right" vertical="center" wrapText="1" indent="1"/>
      <protection locked="0"/>
    </xf>
    <xf numFmtId="0" fontId="22" fillId="0" borderId="0" xfId="0" applyFont="1" applyFill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164" fontId="19" fillId="2" borderId="14" xfId="0" applyNumberFormat="1" applyFont="1" applyFill="1" applyBorder="1" applyAlignment="1" applyProtection="1">
      <alignment vertical="center" wrapText="1"/>
    </xf>
    <xf numFmtId="3" fontId="4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27" fillId="0" borderId="14" xfId="4" applyFont="1" applyFill="1" applyBorder="1" applyAlignment="1" applyProtection="1">
      <alignment horizontal="left" vertical="center" wrapText="1" indent="1"/>
    </xf>
    <xf numFmtId="164" fontId="27" fillId="0" borderId="13" xfId="0" applyNumberFormat="1" applyFont="1" applyFill="1" applyBorder="1" applyAlignment="1" applyProtection="1">
      <alignment horizontal="left" vertical="center" wrapText="1" indent="1"/>
    </xf>
    <xf numFmtId="0" fontId="33" fillId="0" borderId="0" xfId="0" applyFont="1"/>
    <xf numFmtId="0" fontId="34" fillId="0" borderId="0" xfId="0" applyFont="1"/>
    <xf numFmtId="0" fontId="34" fillId="0" borderId="0" xfId="0" applyFont="1" applyAlignment="1">
      <alignment horizontal="right" indent="1"/>
    </xf>
    <xf numFmtId="0" fontId="23" fillId="0" borderId="0" xfId="0" applyFont="1" applyAlignment="1">
      <alignment horizontal="center"/>
    </xf>
    <xf numFmtId="0" fontId="34" fillId="0" borderId="0" xfId="0" applyFont="1" applyFill="1"/>
    <xf numFmtId="3" fontId="34" fillId="0" borderId="0" xfId="0" applyNumberFormat="1" applyFont="1" applyFill="1" applyAlignment="1">
      <alignment horizontal="right" indent="1"/>
    </xf>
    <xf numFmtId="3" fontId="29" fillId="0" borderId="0" xfId="0" applyNumberFormat="1" applyFont="1" applyFill="1" applyAlignment="1">
      <alignment horizontal="right" indent="1"/>
    </xf>
    <xf numFmtId="0" fontId="34" fillId="0" borderId="0" xfId="0" applyFont="1" applyFill="1" applyAlignment="1">
      <alignment horizontal="right" indent="1"/>
    </xf>
    <xf numFmtId="0" fontId="28" fillId="0" borderId="19" xfId="4" applyFont="1" applyFill="1" applyBorder="1" applyAlignment="1" applyProtection="1">
      <alignment horizontal="left" vertical="center" wrapText="1" indent="1"/>
    </xf>
    <xf numFmtId="0" fontId="20" fillId="0" borderId="2" xfId="4" applyFont="1" applyFill="1" applyBorder="1" applyAlignment="1" applyProtection="1">
      <alignment horizontal="left" indent="6"/>
    </xf>
    <xf numFmtId="0" fontId="20" fillId="0" borderId="2" xfId="4" applyFont="1" applyFill="1" applyBorder="1" applyAlignment="1" applyProtection="1">
      <alignment horizontal="left" vertical="center" wrapText="1" indent="6"/>
    </xf>
    <xf numFmtId="0" fontId="20" fillId="0" borderId="6" xfId="4" applyFont="1" applyFill="1" applyBorder="1" applyAlignment="1" applyProtection="1">
      <alignment horizontal="left" vertical="center" wrapText="1" indent="6"/>
    </xf>
    <xf numFmtId="0" fontId="20" fillId="0" borderId="24" xfId="4" applyFont="1" applyFill="1" applyBorder="1" applyAlignment="1" applyProtection="1">
      <alignment horizontal="left" vertical="center" wrapText="1" indent="6"/>
    </xf>
    <xf numFmtId="0" fontId="37" fillId="0" borderId="0" xfId="0" applyFont="1" applyFill="1"/>
    <xf numFmtId="0" fontId="38" fillId="0" borderId="0" xfId="0" applyFont="1"/>
    <xf numFmtId="0" fontId="2" fillId="0" borderId="0" xfId="4" applyFont="1" applyFill="1"/>
    <xf numFmtId="164" fontId="5" fillId="0" borderId="0" xfId="4" applyNumberFormat="1" applyFont="1" applyFill="1" applyBorder="1" applyAlignment="1" applyProtection="1">
      <alignment horizontal="centerContinuous" vertical="center"/>
    </xf>
    <xf numFmtId="0" fontId="11" fillId="0" borderId="0" xfId="0" applyFont="1" applyFill="1" applyBorder="1" applyAlignment="1" applyProtection="1"/>
    <xf numFmtId="0" fontId="21" fillId="0" borderId="0" xfId="0" applyFont="1" applyFill="1" applyBorder="1" applyAlignment="1" applyProtection="1">
      <alignment horizontal="right"/>
    </xf>
    <xf numFmtId="0" fontId="27" fillId="0" borderId="11" xfId="4" applyFont="1" applyFill="1" applyBorder="1" applyAlignment="1" applyProtection="1">
      <alignment horizontal="center" vertical="center" wrapText="1"/>
    </xf>
    <xf numFmtId="0" fontId="27" fillId="0" borderId="4" xfId="4" applyFont="1" applyFill="1" applyBorder="1" applyAlignment="1" applyProtection="1">
      <alignment horizontal="center" vertical="center" wrapText="1"/>
    </xf>
    <xf numFmtId="0" fontId="28" fillId="0" borderId="11" xfId="4" applyFont="1" applyFill="1" applyBorder="1" applyAlignment="1" applyProtection="1">
      <alignment horizontal="center" vertical="center"/>
    </xf>
    <xf numFmtId="0" fontId="28" fillId="0" borderId="8" xfId="4" applyFont="1" applyFill="1" applyBorder="1" applyAlignment="1" applyProtection="1">
      <alignment horizontal="center" vertical="center"/>
    </xf>
    <xf numFmtId="0" fontId="28" fillId="0" borderId="10" xfId="4" applyFont="1" applyFill="1" applyBorder="1" applyAlignment="1" applyProtection="1">
      <alignment horizontal="center" vertical="center"/>
    </xf>
    <xf numFmtId="165" fontId="27" fillId="0" borderId="17" xfId="1" applyNumberFormat="1" applyFont="1" applyFill="1" applyBorder="1" applyProtection="1"/>
    <xf numFmtId="164" fontId="0" fillId="0" borderId="0" xfId="0" applyNumberFormat="1" applyFill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center" vertical="center" wrapText="1"/>
    </xf>
    <xf numFmtId="164" fontId="8" fillId="0" borderId="14" xfId="0" applyNumberFormat="1" applyFont="1" applyFill="1" applyBorder="1" applyAlignment="1" applyProtection="1">
      <alignment horizontal="center" vertical="center" wrapText="1"/>
    </xf>
    <xf numFmtId="164" fontId="8" fillId="0" borderId="13" xfId="0" applyNumberFormat="1" applyFont="1" applyFill="1" applyBorder="1" applyAlignment="1" applyProtection="1">
      <alignment horizontal="left" vertical="center" wrapText="1"/>
    </xf>
    <xf numFmtId="0" fontId="19" fillId="0" borderId="13" xfId="0" applyFont="1" applyFill="1" applyBorder="1" applyAlignment="1" applyProtection="1">
      <alignment horizontal="center" vertical="center" wrapText="1"/>
    </xf>
    <xf numFmtId="0" fontId="19" fillId="0" borderId="14" xfId="0" applyFont="1" applyFill="1" applyBorder="1" applyAlignment="1" applyProtection="1">
      <alignment horizontal="center" vertical="center" wrapText="1"/>
    </xf>
    <xf numFmtId="0" fontId="19" fillId="0" borderId="17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horizontal="left" vertical="center" wrapText="1"/>
    </xf>
    <xf numFmtId="164" fontId="3" fillId="0" borderId="0" xfId="0" applyNumberFormat="1" applyFont="1" applyFill="1" applyAlignment="1" applyProtection="1">
      <alignment vertical="center" wrapText="1"/>
    </xf>
    <xf numFmtId="164" fontId="18" fillId="0" borderId="0" xfId="0" applyNumberFormat="1" applyFont="1" applyFill="1" applyAlignment="1" applyProtection="1">
      <alignment vertical="center" wrapText="1"/>
    </xf>
    <xf numFmtId="0" fontId="8" fillId="0" borderId="25" xfId="0" applyFont="1" applyFill="1" applyBorder="1" applyAlignment="1" applyProtection="1">
      <alignment vertical="center"/>
    </xf>
    <xf numFmtId="0" fontId="8" fillId="0" borderId="0" xfId="0" applyFont="1" applyFill="1" applyAlignment="1" applyProtection="1">
      <alignment vertical="center"/>
    </xf>
    <xf numFmtId="0" fontId="8" fillId="0" borderId="16" xfId="0" applyFont="1" applyFill="1" applyBorder="1" applyAlignment="1" applyProtection="1">
      <alignment horizontal="center" vertical="center" wrapText="1"/>
    </xf>
    <xf numFmtId="0" fontId="8" fillId="0" borderId="26" xfId="0" applyFont="1" applyFill="1" applyBorder="1" applyAlignment="1" applyProtection="1">
      <alignment horizontal="center" vertical="center" wrapText="1"/>
    </xf>
    <xf numFmtId="0" fontId="8" fillId="0" borderId="27" xfId="0" applyFont="1" applyFill="1" applyBorder="1" applyAlignment="1" applyProtection="1">
      <alignment horizontal="center" vertical="center" wrapText="1"/>
    </xf>
    <xf numFmtId="0" fontId="27" fillId="0" borderId="14" xfId="0" applyFont="1" applyFill="1" applyBorder="1" applyAlignment="1" applyProtection="1">
      <alignment horizontal="left" vertical="center" wrapText="1" indent="1"/>
    </xf>
    <xf numFmtId="0" fontId="26" fillId="0" borderId="13" xfId="0" applyFont="1" applyBorder="1" applyAlignment="1" applyProtection="1">
      <alignment horizontal="center" vertical="center" wrapText="1"/>
    </xf>
    <xf numFmtId="0" fontId="35" fillId="0" borderId="28" xfId="0" applyFont="1" applyBorder="1" applyAlignment="1" applyProtection="1">
      <alignment horizontal="left" wrapText="1" indent="1"/>
    </xf>
    <xf numFmtId="0" fontId="20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left" vertical="center" wrapText="1" indent="1"/>
    </xf>
    <xf numFmtId="0" fontId="20" fillId="0" borderId="0" xfId="0" applyFont="1" applyFill="1" applyAlignment="1" applyProtection="1">
      <alignment horizontal="left" vertical="center" wrapText="1"/>
    </xf>
    <xf numFmtId="0" fontId="20" fillId="0" borderId="0" xfId="0" applyFont="1" applyFill="1" applyAlignment="1" applyProtection="1">
      <alignment vertical="center" wrapText="1"/>
    </xf>
    <xf numFmtId="0" fontId="19" fillId="0" borderId="29" xfId="0" applyFont="1" applyFill="1" applyBorder="1" applyAlignment="1" applyProtection="1">
      <alignment horizontal="center" vertical="center" wrapText="1"/>
    </xf>
    <xf numFmtId="0" fontId="8" fillId="0" borderId="30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lef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Fill="1" applyAlignment="1" applyProtection="1">
      <alignment vertical="center" wrapText="1"/>
    </xf>
    <xf numFmtId="0" fontId="4" fillId="0" borderId="13" xfId="0" applyFont="1" applyFill="1" applyBorder="1" applyAlignment="1" applyProtection="1">
      <alignment horizontal="left" vertical="center"/>
    </xf>
    <xf numFmtId="0" fontId="4" fillId="0" borderId="28" xfId="0" applyFont="1" applyFill="1" applyBorder="1" applyAlignment="1" applyProtection="1">
      <alignment vertical="center" wrapText="1"/>
    </xf>
    <xf numFmtId="0" fontId="36" fillId="0" borderId="0" xfId="0" applyFont="1" applyAlignment="1" applyProtection="1">
      <alignment horizontal="right" vertical="top"/>
      <protection locked="0"/>
    </xf>
    <xf numFmtId="16" fontId="0" fillId="0" borderId="0" xfId="0" applyNumberFormat="1" applyFill="1" applyAlignment="1">
      <alignment vertical="center" wrapText="1"/>
    </xf>
    <xf numFmtId="0" fontId="26" fillId="0" borderId="14" xfId="0" applyFont="1" applyBorder="1" applyAlignment="1" applyProtection="1">
      <alignment horizontal="left" vertical="center" wrapText="1" indent="1"/>
    </xf>
    <xf numFmtId="0" fontId="25" fillId="0" borderId="2" xfId="0" applyFont="1" applyBorder="1" applyAlignment="1" applyProtection="1">
      <alignment horizontal="left" vertical="center" wrapText="1" indent="1"/>
    </xf>
    <xf numFmtId="0" fontId="25" fillId="0" borderId="6" xfId="0" applyFont="1" applyBorder="1" applyAlignment="1" applyProtection="1">
      <alignment horizontal="left" vertical="center" wrapText="1" indent="1"/>
    </xf>
    <xf numFmtId="0" fontId="26" fillId="0" borderId="18" xfId="0" applyFont="1" applyBorder="1" applyAlignment="1" applyProtection="1">
      <alignment horizontal="left" vertical="center" wrapText="1" indent="1"/>
    </xf>
    <xf numFmtId="164" fontId="19" fillId="0" borderId="31" xfId="4" applyNumberFormat="1" applyFont="1" applyFill="1" applyBorder="1" applyAlignment="1" applyProtection="1">
      <alignment horizontal="right" vertical="center" wrapText="1" indent="1"/>
    </xf>
    <xf numFmtId="164" fontId="19" fillId="0" borderId="17" xfId="4" applyNumberFormat="1" applyFont="1" applyFill="1" applyBorder="1" applyAlignment="1" applyProtection="1">
      <alignment horizontal="right" vertical="center" wrapText="1" indent="1"/>
    </xf>
    <xf numFmtId="164" fontId="20" fillId="0" borderId="32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2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3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1" xfId="4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7" xfId="4" applyNumberFormat="1" applyFont="1" applyFill="1" applyBorder="1" applyAlignment="1" applyProtection="1">
      <alignment horizontal="right" vertical="center" wrapText="1" indent="1"/>
    </xf>
    <xf numFmtId="164" fontId="7" fillId="0" borderId="0" xfId="4" applyNumberFormat="1" applyFont="1" applyFill="1" applyBorder="1" applyAlignment="1" applyProtection="1">
      <alignment horizontal="right" vertical="center" wrapText="1" indent="1"/>
    </xf>
    <xf numFmtId="164" fontId="20" fillId="0" borderId="23" xfId="4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17" xfId="0" applyNumberFormat="1" applyFont="1" applyBorder="1" applyAlignment="1" applyProtection="1">
      <alignment horizontal="right" vertical="center" wrapText="1" indent="1"/>
    </xf>
    <xf numFmtId="164" fontId="20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4" xfId="0" applyNumberFormat="1" applyFont="1" applyFill="1" applyBorder="1" applyAlignment="1" applyProtection="1">
      <alignment horizontal="right" vertical="center" wrapText="1" indent="1"/>
    </xf>
    <xf numFmtId="164" fontId="28" fillId="0" borderId="1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3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7" xfId="0" applyNumberFormat="1" applyFont="1" applyFill="1" applyBorder="1" applyAlignment="1" applyProtection="1">
      <alignment horizontal="right" vertical="center" wrapText="1" indent="1"/>
    </xf>
    <xf numFmtId="164" fontId="28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7" fillId="0" borderId="0" xfId="0" applyNumberFormat="1" applyFont="1" applyFill="1" applyAlignment="1" applyProtection="1">
      <alignment horizontal="centerContinuous" vertical="center" wrapText="1"/>
    </xf>
    <xf numFmtId="164" fontId="0" fillId="0" borderId="0" xfId="0" applyNumberFormat="1" applyFill="1" applyAlignment="1" applyProtection="1">
      <alignment horizontal="centerContinuous" vertical="center"/>
    </xf>
    <xf numFmtId="164" fontId="8" fillId="0" borderId="13" xfId="0" applyNumberFormat="1" applyFont="1" applyFill="1" applyBorder="1" applyAlignment="1" applyProtection="1">
      <alignment horizontal="centerContinuous" vertical="center" wrapText="1"/>
    </xf>
    <xf numFmtId="164" fontId="8" fillId="0" borderId="14" xfId="0" applyNumberFormat="1" applyFont="1" applyFill="1" applyBorder="1" applyAlignment="1" applyProtection="1">
      <alignment horizontal="centerContinuous" vertical="center" wrapText="1"/>
    </xf>
    <xf numFmtId="164" fontId="4" fillId="0" borderId="0" xfId="0" applyNumberFormat="1" applyFont="1" applyFill="1" applyAlignment="1" applyProtection="1">
      <alignment horizontal="center" vertical="center" wrapText="1"/>
    </xf>
    <xf numFmtId="164" fontId="27" fillId="0" borderId="36" xfId="0" applyNumberFormat="1" applyFont="1" applyFill="1" applyBorder="1" applyAlignment="1" applyProtection="1">
      <alignment horizontal="center" vertical="center" wrapText="1"/>
    </xf>
    <xf numFmtId="164" fontId="27" fillId="0" borderId="13" xfId="0" applyNumberFormat="1" applyFont="1" applyFill="1" applyBorder="1" applyAlignment="1" applyProtection="1">
      <alignment horizontal="center" vertical="center" wrapText="1"/>
    </xf>
    <xf numFmtId="164" fontId="27" fillId="0" borderId="14" xfId="0" applyNumberFormat="1" applyFont="1" applyFill="1" applyBorder="1" applyAlignment="1" applyProtection="1">
      <alignment horizontal="center" vertical="center" wrapText="1"/>
    </xf>
    <xf numFmtId="164" fontId="27" fillId="0" borderId="17" xfId="0" applyNumberFormat="1" applyFont="1" applyFill="1" applyBorder="1" applyAlignment="1" applyProtection="1">
      <alignment horizontal="center" vertical="center" wrapText="1"/>
    </xf>
    <xf numFmtId="164" fontId="27" fillId="0" borderId="0" xfId="0" applyNumberFormat="1" applyFont="1" applyFill="1" applyAlignment="1" applyProtection="1">
      <alignment horizontal="center" vertical="center" wrapText="1"/>
    </xf>
    <xf numFmtId="164" fontId="0" fillId="0" borderId="37" xfId="0" applyNumberFormat="1" applyFill="1" applyBorder="1" applyAlignment="1" applyProtection="1">
      <alignment horizontal="left" vertical="center" wrapText="1" indent="1"/>
    </xf>
    <xf numFmtId="164" fontId="20" fillId="0" borderId="9" xfId="0" applyNumberFormat="1" applyFont="1" applyFill="1" applyBorder="1" applyAlignment="1" applyProtection="1">
      <alignment horizontal="left" vertical="center" wrapText="1" indent="1"/>
    </xf>
    <xf numFmtId="164" fontId="0" fillId="0" borderId="38" xfId="0" applyNumberFormat="1" applyFill="1" applyBorder="1" applyAlignment="1" applyProtection="1">
      <alignment horizontal="left" vertical="center" wrapText="1" indent="1"/>
    </xf>
    <xf numFmtId="164" fontId="20" fillId="0" borderId="8" xfId="0" applyNumberFormat="1" applyFont="1" applyFill="1" applyBorder="1" applyAlignment="1" applyProtection="1">
      <alignment horizontal="left" vertical="center" wrapText="1" indent="1"/>
    </xf>
    <xf numFmtId="164" fontId="20" fillId="0" borderId="39" xfId="0" applyNumberFormat="1" applyFont="1" applyFill="1" applyBorder="1" applyAlignment="1" applyProtection="1">
      <alignment horizontal="left" vertical="center" wrapText="1" indent="1"/>
    </xf>
    <xf numFmtId="164" fontId="30" fillId="0" borderId="36" xfId="0" applyNumberFormat="1" applyFont="1" applyFill="1" applyBorder="1" applyAlignment="1" applyProtection="1">
      <alignment horizontal="left" vertical="center" wrapText="1" indent="1"/>
    </xf>
    <xf numFmtId="164" fontId="1" fillId="0" borderId="40" xfId="0" applyNumberFormat="1" applyFont="1" applyFill="1" applyBorder="1" applyAlignment="1" applyProtection="1">
      <alignment horizontal="left" vertical="center" wrapText="1" indent="1"/>
    </xf>
    <xf numFmtId="164" fontId="28" fillId="0" borderId="7" xfId="0" applyNumberFormat="1" applyFont="1" applyFill="1" applyBorder="1" applyAlignment="1" applyProtection="1">
      <alignment horizontal="left" vertical="center" wrapText="1" indent="1"/>
    </xf>
    <xf numFmtId="164" fontId="28" fillId="0" borderId="8" xfId="0" applyNumberFormat="1" applyFont="1" applyFill="1" applyBorder="1" applyAlignment="1" applyProtection="1">
      <alignment horizontal="left" vertical="center" wrapText="1" indent="1"/>
    </xf>
    <xf numFmtId="164" fontId="1" fillId="0" borderId="38" xfId="0" applyNumberFormat="1" applyFont="1" applyFill="1" applyBorder="1" applyAlignment="1" applyProtection="1">
      <alignment horizontal="left" vertical="center" wrapText="1" indent="1"/>
    </xf>
    <xf numFmtId="164" fontId="31" fillId="0" borderId="2" xfId="0" applyNumberFormat="1" applyFont="1" applyFill="1" applyBorder="1" applyAlignment="1" applyProtection="1">
      <alignment horizontal="right" vertical="center" wrapText="1" indent="1"/>
    </xf>
    <xf numFmtId="164" fontId="30" fillId="0" borderId="13" xfId="0" applyNumberFormat="1" applyFont="1" applyFill="1" applyBorder="1" applyAlignment="1" applyProtection="1">
      <alignment horizontal="left" vertical="center" wrapText="1" indent="1"/>
    </xf>
    <xf numFmtId="164" fontId="27" fillId="0" borderId="17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31" fillId="0" borderId="7" xfId="0" applyNumberFormat="1" applyFont="1" applyFill="1" applyBorder="1" applyAlignment="1" applyProtection="1">
      <alignment horizontal="left" vertical="center" wrapText="1" indent="1"/>
    </xf>
    <xf numFmtId="164" fontId="28" fillId="0" borderId="8" xfId="0" applyNumberFormat="1" applyFont="1" applyFill="1" applyBorder="1" applyAlignment="1" applyProtection="1">
      <alignment horizontal="left" vertical="center" wrapText="1" indent="2"/>
    </xf>
    <xf numFmtId="164" fontId="28" fillId="0" borderId="2" xfId="0" applyNumberFormat="1" applyFont="1" applyFill="1" applyBorder="1" applyAlignment="1" applyProtection="1">
      <alignment horizontal="left" vertical="center" wrapText="1" indent="2"/>
    </xf>
    <xf numFmtId="164" fontId="31" fillId="0" borderId="2" xfId="0" applyNumberFormat="1" applyFont="1" applyFill="1" applyBorder="1" applyAlignment="1" applyProtection="1">
      <alignment horizontal="left" vertical="center" wrapText="1" indent="1"/>
    </xf>
    <xf numFmtId="164" fontId="28" fillId="0" borderId="9" xfId="0" applyNumberFormat="1" applyFont="1" applyFill="1" applyBorder="1" applyAlignment="1" applyProtection="1">
      <alignment horizontal="left" vertical="center" wrapText="1" indent="1"/>
    </xf>
    <xf numFmtId="164" fontId="20" fillId="0" borderId="9" xfId="0" applyNumberFormat="1" applyFont="1" applyFill="1" applyBorder="1" applyAlignment="1" applyProtection="1">
      <alignment horizontal="left" vertical="center" wrapText="1" indent="2"/>
    </xf>
    <xf numFmtId="164" fontId="20" fillId="0" borderId="10" xfId="0" applyNumberFormat="1" applyFont="1" applyFill="1" applyBorder="1" applyAlignment="1" applyProtection="1">
      <alignment horizontal="left" vertical="center" wrapText="1" indent="2"/>
    </xf>
    <xf numFmtId="164" fontId="31" fillId="0" borderId="3" xfId="0" applyNumberFormat="1" applyFont="1" applyFill="1" applyBorder="1" applyAlignment="1" applyProtection="1">
      <alignment horizontal="right" vertical="center" wrapText="1" indent="1"/>
    </xf>
    <xf numFmtId="0" fontId="28" fillId="0" borderId="3" xfId="4" applyFont="1" applyFill="1" applyBorder="1" applyProtection="1"/>
    <xf numFmtId="164" fontId="20" fillId="0" borderId="32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5" xfId="0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0" xfId="0" applyNumberFormat="1" applyFont="1" applyFill="1" applyBorder="1" applyAlignment="1" applyProtection="1">
      <alignment horizontal="right" vertical="center" wrapText="1" indent="1"/>
    </xf>
    <xf numFmtId="0" fontId="20" fillId="0" borderId="0" xfId="0" applyFont="1" applyFill="1" applyAlignment="1" applyProtection="1">
      <alignment horizontal="right" vertical="center" wrapText="1" indent="1"/>
    </xf>
    <xf numFmtId="164" fontId="19" fillId="0" borderId="17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right" vertical="center" wrapText="1" indent="1"/>
    </xf>
    <xf numFmtId="0" fontId="10" fillId="0" borderId="0" xfId="0" applyFont="1" applyFill="1" applyAlignment="1" applyProtection="1">
      <alignment vertical="center" wrapText="1"/>
    </xf>
    <xf numFmtId="0" fontId="24" fillId="0" borderId="19" xfId="0" applyFont="1" applyBorder="1" applyAlignment="1" applyProtection="1">
      <alignment horizontal="left" vertical="center" wrapText="1" indent="1"/>
    </xf>
    <xf numFmtId="0" fontId="12" fillId="0" borderId="0" xfId="4" applyFont="1" applyFill="1" applyProtection="1"/>
    <xf numFmtId="0" fontId="12" fillId="0" borderId="0" xfId="4" applyFont="1" applyFill="1" applyAlignment="1" applyProtection="1">
      <alignment horizontal="right" vertical="center" indent="1"/>
    </xf>
    <xf numFmtId="0" fontId="36" fillId="0" borderId="2" xfId="0" applyFont="1" applyBorder="1" applyAlignment="1">
      <alignment horizontal="justify" wrapText="1"/>
    </xf>
    <xf numFmtId="0" fontId="36" fillId="0" borderId="2" xfId="0" applyFont="1" applyBorder="1" applyAlignment="1">
      <alignment wrapText="1"/>
    </xf>
    <xf numFmtId="0" fontId="36" fillId="0" borderId="24" xfId="0" applyFont="1" applyBorder="1" applyAlignment="1">
      <alignment wrapText="1"/>
    </xf>
    <xf numFmtId="0" fontId="39" fillId="0" borderId="0" xfId="0" applyFont="1" applyFill="1" applyAlignment="1" applyProtection="1">
      <alignment horizontal="left" vertical="center" wrapText="1"/>
    </xf>
    <xf numFmtId="0" fontId="39" fillId="0" borderId="0" xfId="0" applyFont="1" applyFill="1" applyAlignment="1" applyProtection="1">
      <alignment vertical="center" wrapText="1"/>
    </xf>
    <xf numFmtId="0" fontId="39" fillId="0" borderId="0" xfId="0" applyFont="1" applyFill="1" applyAlignment="1" applyProtection="1">
      <alignment horizontal="right" vertical="center" wrapText="1" indent="1"/>
    </xf>
    <xf numFmtId="0" fontId="16" fillId="0" borderId="0" xfId="0" applyFont="1" applyFill="1" applyAlignment="1" applyProtection="1">
      <alignment horizontal="left" vertical="center" wrapText="1"/>
    </xf>
    <xf numFmtId="0" fontId="16" fillId="0" borderId="0" xfId="0" applyFont="1" applyFill="1" applyAlignment="1" applyProtection="1">
      <alignment vertical="center" wrapText="1"/>
    </xf>
    <xf numFmtId="0" fontId="16" fillId="0" borderId="0" xfId="0" applyFont="1" applyFill="1" applyAlignment="1" applyProtection="1">
      <alignment horizontal="right" vertical="center" wrapText="1" indent="1"/>
    </xf>
    <xf numFmtId="164" fontId="0" fillId="0" borderId="40" xfId="0" applyNumberFormat="1" applyFill="1" applyBorder="1" applyAlignment="1" applyProtection="1">
      <alignment horizontal="left" vertical="center" wrapText="1" indent="1"/>
    </xf>
    <xf numFmtId="164" fontId="20" fillId="0" borderId="7" xfId="0" applyNumberFormat="1" applyFont="1" applyFill="1" applyBorder="1" applyAlignment="1" applyProtection="1">
      <alignment horizontal="left" vertical="center" wrapText="1" indent="1"/>
    </xf>
    <xf numFmtId="164" fontId="20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3" xfId="4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42" xfId="0" applyFont="1" applyFill="1" applyBorder="1" applyAlignment="1" applyProtection="1">
      <alignment horizontal="center" vertical="center" wrapText="1"/>
    </xf>
    <xf numFmtId="0" fontId="8" fillId="0" borderId="29" xfId="0" applyFont="1" applyFill="1" applyBorder="1" applyAlignment="1" applyProtection="1">
      <alignment horizontal="center" vertical="center" wrapText="1"/>
    </xf>
    <xf numFmtId="0" fontId="19" fillId="0" borderId="15" xfId="4" applyFont="1" applyFill="1" applyBorder="1" applyAlignment="1" applyProtection="1">
      <alignment horizontal="center" vertical="center" wrapText="1"/>
    </xf>
    <xf numFmtId="0" fontId="19" fillId="0" borderId="16" xfId="4" applyFont="1" applyFill="1" applyBorder="1" applyAlignment="1" applyProtection="1">
      <alignment horizontal="center" vertical="center" wrapText="1"/>
    </xf>
    <xf numFmtId="0" fontId="19" fillId="0" borderId="31" xfId="4" applyFont="1" applyFill="1" applyBorder="1" applyAlignment="1" applyProtection="1">
      <alignment horizontal="center" vertical="center" wrapText="1"/>
    </xf>
    <xf numFmtId="164" fontId="20" fillId="0" borderId="22" xfId="4" applyNumberFormat="1" applyFont="1" applyFill="1" applyBorder="1" applyAlignment="1" applyProtection="1">
      <alignment horizontal="right" vertical="center" wrapText="1" indent="1"/>
    </xf>
    <xf numFmtId="0" fontId="20" fillId="0" borderId="3" xfId="4" applyFont="1" applyFill="1" applyBorder="1" applyAlignment="1" applyProtection="1">
      <alignment horizontal="left" vertical="center" wrapText="1" indent="6"/>
    </xf>
    <xf numFmtId="0" fontId="12" fillId="0" borderId="0" xfId="4" applyFill="1" applyProtection="1"/>
    <xf numFmtId="0" fontId="20" fillId="0" borderId="0" xfId="4" applyFont="1" applyFill="1" applyProtection="1"/>
    <xf numFmtId="0" fontId="15" fillId="0" borderId="0" xfId="4" applyFont="1" applyFill="1" applyProtection="1"/>
    <xf numFmtId="0" fontId="25" fillId="0" borderId="3" xfId="0" applyFont="1" applyBorder="1" applyAlignment="1" applyProtection="1">
      <alignment horizontal="left" wrapText="1" indent="1"/>
    </xf>
    <xf numFmtId="0" fontId="25" fillId="0" borderId="2" xfId="0" applyFont="1" applyBorder="1" applyAlignment="1" applyProtection="1">
      <alignment horizontal="left" wrapText="1" indent="1"/>
    </xf>
    <xf numFmtId="0" fontId="25" fillId="0" borderId="6" xfId="0" applyFont="1" applyBorder="1" applyAlignment="1" applyProtection="1">
      <alignment horizontal="left" wrapText="1" indent="1"/>
    </xf>
    <xf numFmtId="0" fontId="26" fillId="0" borderId="13" xfId="0" applyFont="1" applyBorder="1" applyAlignment="1" applyProtection="1">
      <alignment wrapText="1"/>
    </xf>
    <xf numFmtId="0" fontId="25" fillId="0" borderId="6" xfId="0" applyFont="1" applyBorder="1" applyAlignment="1" applyProtection="1">
      <alignment wrapText="1"/>
    </xf>
    <xf numFmtId="0" fontId="25" fillId="0" borderId="9" xfId="0" applyFont="1" applyBorder="1" applyAlignment="1" applyProtection="1">
      <alignment wrapText="1"/>
    </xf>
    <xf numFmtId="0" fontId="25" fillId="0" borderId="8" xfId="0" applyFont="1" applyBorder="1" applyAlignment="1" applyProtection="1">
      <alignment wrapText="1"/>
    </xf>
    <xf numFmtId="0" fontId="25" fillId="0" borderId="10" xfId="0" applyFont="1" applyBorder="1" applyAlignment="1" applyProtection="1">
      <alignment wrapText="1"/>
    </xf>
    <xf numFmtId="0" fontId="26" fillId="0" borderId="14" xfId="0" applyFont="1" applyBorder="1" applyAlignment="1" applyProtection="1">
      <alignment wrapText="1"/>
    </xf>
    <xf numFmtId="0" fontId="26" fillId="0" borderId="18" xfId="0" applyFont="1" applyBorder="1" applyAlignment="1" applyProtection="1">
      <alignment wrapText="1"/>
    </xf>
    <xf numFmtId="0" fontId="26" fillId="0" borderId="19" xfId="0" applyFont="1" applyBorder="1" applyAlignment="1" applyProtection="1">
      <alignment wrapText="1"/>
    </xf>
    <xf numFmtId="0" fontId="12" fillId="0" borderId="0" xfId="4" applyFill="1" applyAlignment="1" applyProtection="1"/>
    <xf numFmtId="164" fontId="24" fillId="0" borderId="17" xfId="0" quotePrefix="1" applyNumberFormat="1" applyFont="1" applyBorder="1" applyAlignment="1" applyProtection="1">
      <alignment horizontal="right" vertical="center" wrapText="1" indent="1"/>
    </xf>
    <xf numFmtId="0" fontId="22" fillId="0" borderId="0" xfId="4" applyFont="1" applyFill="1" applyProtection="1"/>
    <xf numFmtId="164" fontId="28" fillId="0" borderId="0" xfId="0" applyNumberFormat="1" applyFont="1" applyFill="1" applyBorder="1" applyAlignment="1" applyProtection="1">
      <alignment horizontal="left" vertical="center" wrapText="1" indent="1"/>
      <protection locked="0"/>
    </xf>
    <xf numFmtId="164" fontId="20" fillId="0" borderId="7" xfId="0" applyNumberFormat="1" applyFont="1" applyFill="1" applyBorder="1" applyAlignment="1" applyProtection="1">
      <alignment horizontal="left" vertical="center" wrapText="1" indent="1"/>
      <protection locked="0"/>
    </xf>
    <xf numFmtId="49" fontId="20" fillId="0" borderId="9" xfId="4" applyNumberFormat="1" applyFont="1" applyFill="1" applyBorder="1" applyAlignment="1" applyProtection="1">
      <alignment horizontal="center" vertical="center" wrapText="1"/>
    </xf>
    <xf numFmtId="49" fontId="20" fillId="0" borderId="8" xfId="4" applyNumberFormat="1" applyFont="1" applyFill="1" applyBorder="1" applyAlignment="1" applyProtection="1">
      <alignment horizontal="center" vertical="center" wrapText="1"/>
    </xf>
    <xf numFmtId="49" fontId="20" fillId="0" borderId="10" xfId="4" applyNumberFormat="1" applyFont="1" applyFill="1" applyBorder="1" applyAlignment="1" applyProtection="1">
      <alignment horizontal="center" vertical="center" wrapText="1"/>
    </xf>
    <xf numFmtId="0" fontId="26" fillId="0" borderId="13" xfId="0" applyFont="1" applyBorder="1" applyAlignment="1" applyProtection="1">
      <alignment horizontal="center" wrapText="1"/>
    </xf>
    <xf numFmtId="0" fontId="25" fillId="0" borderId="9" xfId="0" applyFont="1" applyBorder="1" applyAlignment="1" applyProtection="1">
      <alignment horizontal="center" wrapText="1"/>
    </xf>
    <xf numFmtId="0" fontId="25" fillId="0" borderId="8" xfId="0" applyFont="1" applyBorder="1" applyAlignment="1" applyProtection="1">
      <alignment horizontal="center" wrapText="1"/>
    </xf>
    <xf numFmtId="0" fontId="25" fillId="0" borderId="10" xfId="0" applyFont="1" applyBorder="1" applyAlignment="1" applyProtection="1">
      <alignment horizontal="center" wrapText="1"/>
    </xf>
    <xf numFmtId="0" fontId="26" fillId="0" borderId="18" xfId="0" applyFont="1" applyBorder="1" applyAlignment="1" applyProtection="1">
      <alignment horizontal="center" wrapText="1"/>
    </xf>
    <xf numFmtId="0" fontId="20" fillId="0" borderId="0" xfId="0" applyFont="1" applyFill="1" applyAlignment="1" applyProtection="1">
      <alignment horizontal="center" vertical="center" wrapText="1"/>
    </xf>
    <xf numFmtId="49" fontId="20" fillId="0" borderId="11" xfId="4" applyNumberFormat="1" applyFont="1" applyFill="1" applyBorder="1" applyAlignment="1" applyProtection="1">
      <alignment horizontal="center" vertical="center" wrapText="1"/>
    </xf>
    <xf numFmtId="49" fontId="20" fillId="0" borderId="7" xfId="4" applyNumberFormat="1" applyFont="1" applyFill="1" applyBorder="1" applyAlignment="1" applyProtection="1">
      <alignment horizontal="center" vertical="center" wrapText="1"/>
    </xf>
    <xf numFmtId="49" fontId="20" fillId="0" borderId="12" xfId="4" applyNumberFormat="1" applyFont="1" applyFill="1" applyBorder="1" applyAlignment="1" applyProtection="1">
      <alignment horizontal="center" vertical="center" wrapText="1"/>
    </xf>
    <xf numFmtId="0" fontId="26" fillId="0" borderId="18" xfId="0" applyFont="1" applyBorder="1" applyAlignment="1" applyProtection="1">
      <alignment horizontal="center" vertical="center" wrapText="1"/>
    </xf>
    <xf numFmtId="0" fontId="8" fillId="0" borderId="25" xfId="0" applyFont="1" applyFill="1" applyBorder="1" applyAlignment="1" applyProtection="1">
      <alignment horizontal="center" vertical="center" wrapText="1"/>
    </xf>
    <xf numFmtId="49" fontId="28" fillId="0" borderId="11" xfId="0" applyNumberFormat="1" applyFont="1" applyFill="1" applyBorder="1" applyAlignment="1" applyProtection="1">
      <alignment horizontal="center" vertical="center" wrapText="1"/>
    </xf>
    <xf numFmtId="49" fontId="28" fillId="0" borderId="8" xfId="0" applyNumberFormat="1" applyFont="1" applyFill="1" applyBorder="1" applyAlignment="1" applyProtection="1">
      <alignment horizontal="center" vertical="center" wrapText="1"/>
    </xf>
    <xf numFmtId="49" fontId="28" fillId="0" borderId="9" xfId="0" applyNumberFormat="1" applyFont="1" applyFill="1" applyBorder="1" applyAlignment="1" applyProtection="1">
      <alignment horizontal="center" vertical="center" wrapText="1"/>
    </xf>
    <xf numFmtId="0" fontId="28" fillId="0" borderId="3" xfId="4" applyFont="1" applyFill="1" applyBorder="1" applyAlignment="1" applyProtection="1">
      <alignment horizontal="left" vertical="center" wrapText="1" indent="1"/>
    </xf>
    <xf numFmtId="0" fontId="28" fillId="0" borderId="2" xfId="4" applyFont="1" applyFill="1" applyBorder="1" applyAlignment="1" applyProtection="1">
      <alignment horizontal="left" vertical="center" wrapText="1" indent="1"/>
    </xf>
    <xf numFmtId="0" fontId="28" fillId="0" borderId="19" xfId="4" quotePrefix="1" applyFont="1" applyFill="1" applyBorder="1" applyAlignment="1" applyProtection="1">
      <alignment horizontal="left" vertical="center" wrapText="1" indent="1"/>
    </xf>
    <xf numFmtId="0" fontId="36" fillId="0" borderId="0" xfId="0" applyFont="1" applyAlignment="1" applyProtection="1">
      <alignment horizontal="right" vertical="top"/>
    </xf>
    <xf numFmtId="0" fontId="7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 wrapText="1"/>
    </xf>
    <xf numFmtId="0" fontId="9" fillId="0" borderId="0" xfId="0" applyFont="1" applyFill="1" applyAlignment="1" applyProtection="1">
      <alignment vertical="center" wrapText="1"/>
    </xf>
    <xf numFmtId="164" fontId="28" fillId="0" borderId="22" xfId="4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17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8" xfId="0" applyNumberFormat="1" applyFont="1" applyFill="1" applyBorder="1" applyAlignment="1" applyProtection="1">
      <alignment horizontal="left" vertical="center" wrapText="1"/>
      <protection locked="0"/>
    </xf>
    <xf numFmtId="164" fontId="0" fillId="0" borderId="7" xfId="0" applyNumberFormat="1" applyFill="1" applyBorder="1" applyAlignment="1" applyProtection="1">
      <alignment horizontal="left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31" fillId="0" borderId="1" xfId="0" applyNumberFormat="1" applyFont="1" applyFill="1" applyBorder="1" applyAlignment="1" applyProtection="1">
      <alignment horizontal="right" vertical="center" wrapText="1" indent="1"/>
    </xf>
    <xf numFmtId="164" fontId="20" fillId="3" borderId="21" xfId="4" applyNumberFormat="1" applyFont="1" applyFill="1" applyBorder="1" applyAlignment="1" applyProtection="1">
      <alignment horizontal="right" vertical="center" wrapText="1" indent="1"/>
    </xf>
    <xf numFmtId="164" fontId="20" fillId="3" borderId="33" xfId="4" applyNumberFormat="1" applyFont="1" applyFill="1" applyBorder="1" applyAlignment="1" applyProtection="1">
      <alignment horizontal="right" vertical="center" wrapText="1" indent="1"/>
    </xf>
    <xf numFmtId="49" fontId="19" fillId="0" borderId="13" xfId="4" applyNumberFormat="1" applyFont="1" applyFill="1" applyBorder="1" applyAlignment="1" applyProtection="1">
      <alignment horizontal="center" vertical="center" wrapText="1"/>
    </xf>
    <xf numFmtId="0" fontId="8" fillId="0" borderId="43" xfId="4" applyFont="1" applyFill="1" applyBorder="1" applyAlignment="1" applyProtection="1">
      <alignment horizontal="center" vertical="center" wrapText="1"/>
    </xf>
    <xf numFmtId="0" fontId="19" fillId="0" borderId="44" xfId="4" applyFont="1" applyFill="1" applyBorder="1" applyAlignment="1" applyProtection="1">
      <alignment horizontal="center" vertical="center" wrapText="1"/>
    </xf>
    <xf numFmtId="164" fontId="19" fillId="0" borderId="43" xfId="4" applyNumberFormat="1" applyFont="1" applyFill="1" applyBorder="1" applyAlignment="1" applyProtection="1">
      <alignment horizontal="right" vertical="center" wrapText="1" indent="1"/>
    </xf>
    <xf numFmtId="164" fontId="20" fillId="0" borderId="45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34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6" xfId="4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43" xfId="4" applyNumberFormat="1" applyFont="1" applyFill="1" applyBorder="1" applyAlignment="1" applyProtection="1">
      <alignment horizontal="right" vertical="center" wrapText="1" indent="1"/>
    </xf>
    <xf numFmtId="164" fontId="20" fillId="0" borderId="45" xfId="4" applyNumberFormat="1" applyFont="1" applyFill="1" applyBorder="1" applyAlignment="1" applyProtection="1">
      <alignment horizontal="right" vertical="center" wrapText="1" indent="1"/>
    </xf>
    <xf numFmtId="164" fontId="28" fillId="0" borderId="34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46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45" xfId="4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43" xfId="4" applyNumberFormat="1" applyFont="1" applyFill="1" applyBorder="1" applyAlignment="1" applyProtection="1">
      <alignment horizontal="right" vertical="center" wrapText="1" indent="1"/>
      <protection locked="0"/>
    </xf>
    <xf numFmtId="0" fontId="19" fillId="0" borderId="43" xfId="4" applyFont="1" applyFill="1" applyBorder="1" applyAlignment="1" applyProtection="1">
      <alignment horizontal="center" vertical="center" wrapText="1"/>
    </xf>
    <xf numFmtId="164" fontId="19" fillId="0" borderId="44" xfId="4" applyNumberFormat="1" applyFont="1" applyFill="1" applyBorder="1" applyAlignment="1" applyProtection="1">
      <alignment horizontal="right" vertical="center" wrapText="1" indent="1"/>
    </xf>
    <xf numFmtId="164" fontId="20" fillId="0" borderId="47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8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9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7" xfId="4" applyNumberFormat="1" applyFont="1" applyFill="1" applyBorder="1" applyAlignment="1" applyProtection="1">
      <alignment horizontal="right" vertical="center" wrapText="1" indent="1"/>
      <protection locked="0"/>
    </xf>
    <xf numFmtId="164" fontId="26" fillId="0" borderId="43" xfId="0" applyNumberFormat="1" applyFont="1" applyBorder="1" applyAlignment="1" applyProtection="1">
      <alignment horizontal="right" vertical="center" wrapText="1" indent="1"/>
    </xf>
    <xf numFmtId="164" fontId="24" fillId="0" borderId="43" xfId="0" quotePrefix="1" applyNumberFormat="1" applyFont="1" applyBorder="1" applyAlignment="1" applyProtection="1">
      <alignment horizontal="right" vertical="center" wrapText="1" indent="1"/>
    </xf>
    <xf numFmtId="164" fontId="8" fillId="0" borderId="28" xfId="0" applyNumberFormat="1" applyFont="1" applyFill="1" applyBorder="1" applyAlignment="1" applyProtection="1">
      <alignment horizontal="centerContinuous" vertical="center" wrapText="1"/>
    </xf>
    <xf numFmtId="164" fontId="30" fillId="0" borderId="30" xfId="0" applyNumberFormat="1" applyFont="1" applyFill="1" applyBorder="1" applyAlignment="1" applyProtection="1">
      <alignment horizontal="right" vertical="center" wrapText="1" indent="1"/>
    </xf>
    <xf numFmtId="164" fontId="8" fillId="0" borderId="43" xfId="0" applyNumberFormat="1" applyFont="1" applyFill="1" applyBorder="1" applyAlignment="1" applyProtection="1">
      <alignment horizontal="center" vertical="center" wrapText="1"/>
    </xf>
    <xf numFmtId="164" fontId="27" fillId="0" borderId="43" xfId="0" applyNumberFormat="1" applyFont="1" applyFill="1" applyBorder="1" applyAlignment="1" applyProtection="1">
      <alignment horizontal="center" vertical="center" wrapText="1"/>
    </xf>
    <xf numFmtId="164" fontId="20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46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43" xfId="0" applyNumberFormat="1" applyFont="1" applyFill="1" applyBorder="1" applyAlignment="1" applyProtection="1">
      <alignment horizontal="right" vertical="center" wrapText="1" indent="1"/>
    </xf>
    <xf numFmtId="164" fontId="28" fillId="0" borderId="41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4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7" xfId="0" applyNumberFormat="1" applyFont="1" applyFill="1" applyBorder="1" applyAlignment="1" applyProtection="1">
      <alignment horizontal="right" vertical="center" wrapText="1" indent="1"/>
    </xf>
    <xf numFmtId="164" fontId="28" fillId="0" borderId="45" xfId="0" applyNumberFormat="1" applyFont="1" applyFill="1" applyBorder="1" applyAlignment="1" applyProtection="1">
      <alignment horizontal="right" vertical="center" wrapText="1" indent="1"/>
      <protection locked="0"/>
    </xf>
    <xf numFmtId="0" fontId="27" fillId="0" borderId="47" xfId="4" applyFont="1" applyFill="1" applyBorder="1" applyAlignment="1" applyProtection="1">
      <alignment horizontal="center" vertical="center" wrapText="1"/>
    </xf>
    <xf numFmtId="165" fontId="28" fillId="0" borderId="50" xfId="1" applyNumberFormat="1" applyFont="1" applyFill="1" applyBorder="1" applyProtection="1">
      <protection locked="0"/>
    </xf>
    <xf numFmtId="165" fontId="28" fillId="0" borderId="49" xfId="1" applyNumberFormat="1" applyFont="1" applyFill="1" applyBorder="1" applyProtection="1">
      <protection locked="0"/>
    </xf>
    <xf numFmtId="165" fontId="28" fillId="0" borderId="27" xfId="1" applyNumberFormat="1" applyFont="1" applyFill="1" applyBorder="1" applyProtection="1">
      <protection locked="0"/>
    </xf>
    <xf numFmtId="165" fontId="27" fillId="0" borderId="43" xfId="1" applyNumberFormat="1" applyFont="1" applyFill="1" applyBorder="1" applyProtection="1"/>
    <xf numFmtId="165" fontId="28" fillId="0" borderId="32" xfId="1" applyNumberFormat="1" applyFont="1" applyFill="1" applyBorder="1" applyProtection="1">
      <protection locked="0"/>
    </xf>
    <xf numFmtId="165" fontId="28" fillId="0" borderId="21" xfId="1" applyNumberFormat="1" applyFont="1" applyFill="1" applyBorder="1" applyProtection="1">
      <protection locked="0"/>
    </xf>
    <xf numFmtId="165" fontId="28" fillId="0" borderId="33" xfId="1" applyNumberFormat="1" applyFont="1" applyFill="1" applyBorder="1" applyProtection="1">
      <protection locked="0"/>
    </xf>
    <xf numFmtId="0" fontId="27" fillId="0" borderId="13" xfId="4" applyFont="1" applyFill="1" applyBorder="1" applyAlignment="1" applyProtection="1">
      <alignment horizontal="center" vertical="center"/>
    </xf>
    <xf numFmtId="0" fontId="27" fillId="0" borderId="14" xfId="4" applyFont="1" applyFill="1" applyBorder="1" applyAlignment="1" applyProtection="1">
      <alignment horizontal="center" vertical="center"/>
    </xf>
    <xf numFmtId="0" fontId="27" fillId="0" borderId="43" xfId="4" applyFont="1" applyFill="1" applyBorder="1" applyAlignment="1" applyProtection="1">
      <alignment horizontal="center" vertical="center"/>
    </xf>
    <xf numFmtId="0" fontId="27" fillId="0" borderId="17" xfId="4" applyFont="1" applyFill="1" applyBorder="1" applyAlignment="1" applyProtection="1">
      <alignment horizontal="center" vertical="center"/>
    </xf>
    <xf numFmtId="0" fontId="19" fillId="0" borderId="43" xfId="0" applyFont="1" applyFill="1" applyBorder="1" applyAlignment="1" applyProtection="1">
      <alignment horizontal="center" vertical="center" wrapText="1"/>
    </xf>
    <xf numFmtId="164" fontId="8" fillId="0" borderId="27" xfId="0" applyNumberFormat="1" applyFont="1" applyFill="1" applyBorder="1" applyAlignment="1" applyProtection="1">
      <alignment horizontal="right" vertical="center" wrapText="1" indent="1"/>
    </xf>
    <xf numFmtId="164" fontId="20" fillId="3" borderId="34" xfId="4" applyNumberFormat="1" applyFont="1" applyFill="1" applyBorder="1" applyAlignment="1" applyProtection="1">
      <alignment horizontal="right" vertical="center" wrapText="1" indent="1"/>
    </xf>
    <xf numFmtId="164" fontId="20" fillId="3" borderId="46" xfId="4" applyNumberFormat="1" applyFont="1" applyFill="1" applyBorder="1" applyAlignment="1" applyProtection="1">
      <alignment horizontal="right" vertical="center" wrapText="1" indent="1"/>
    </xf>
    <xf numFmtId="164" fontId="19" fillId="0" borderId="30" xfId="0" applyNumberFormat="1" applyFont="1" applyFill="1" applyBorder="1" applyAlignment="1" applyProtection="1">
      <alignment horizontal="right" vertical="center" wrapText="1" indent="1"/>
    </xf>
    <xf numFmtId="164" fontId="19" fillId="0" borderId="30" xfId="4" applyNumberFormat="1" applyFont="1" applyFill="1" applyBorder="1" applyAlignment="1" applyProtection="1">
      <alignment horizontal="right" vertical="center" wrapText="1" indent="1"/>
      <protection locked="0"/>
    </xf>
    <xf numFmtId="3" fontId="4" fillId="0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8" fillId="0" borderId="33" xfId="0" applyNumberFormat="1" applyFont="1" applyFill="1" applyBorder="1" applyAlignment="1" applyProtection="1">
      <alignment horizontal="right" vertical="center" wrapText="1" indent="1"/>
    </xf>
    <xf numFmtId="164" fontId="19" fillId="0" borderId="51" xfId="0" applyNumberFormat="1" applyFont="1" applyFill="1" applyBorder="1" applyAlignment="1" applyProtection="1">
      <alignment horizontal="right" vertical="center" wrapText="1" indent="1"/>
    </xf>
    <xf numFmtId="0" fontId="20" fillId="0" borderId="52" xfId="0" applyFont="1" applyFill="1" applyBorder="1" applyAlignment="1" applyProtection="1">
      <alignment horizontal="right" vertical="center" wrapText="1" indent="1"/>
    </xf>
    <xf numFmtId="164" fontId="8" fillId="0" borderId="27" xfId="0" applyNumberFormat="1" applyFont="1" applyFill="1" applyBorder="1" applyAlignment="1" applyProtection="1">
      <alignment horizontal="center" vertical="center" wrapText="1"/>
    </xf>
    <xf numFmtId="164" fontId="20" fillId="0" borderId="47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43" xfId="0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48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0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0" xfId="0" applyNumberFormat="1" applyFont="1" applyFill="1" applyBorder="1" applyAlignment="1" applyProtection="1">
      <alignment horizontal="right" vertical="center" wrapText="1" indent="1"/>
    </xf>
    <xf numFmtId="164" fontId="8" fillId="0" borderId="33" xfId="0" applyNumberFormat="1" applyFont="1" applyFill="1" applyBorder="1" applyAlignment="1" applyProtection="1">
      <alignment horizontal="center" vertical="center" wrapText="1"/>
    </xf>
    <xf numFmtId="164" fontId="19" fillId="0" borderId="43" xfId="0" applyNumberFormat="1" applyFont="1" applyFill="1" applyBorder="1" applyAlignment="1" applyProtection="1">
      <alignment horizontal="right" vertical="center" wrapText="1" indent="1"/>
    </xf>
    <xf numFmtId="164" fontId="30" fillId="0" borderId="43" xfId="0" applyNumberFormat="1" applyFont="1" applyFill="1" applyBorder="1" applyAlignment="1" applyProtection="1">
      <alignment horizontal="right" vertical="center" wrapText="1" indent="1"/>
    </xf>
    <xf numFmtId="164" fontId="8" fillId="0" borderId="30" xfId="0" applyNumberFormat="1" applyFont="1" applyFill="1" applyBorder="1" applyAlignment="1" applyProtection="1">
      <alignment horizontal="centerContinuous" vertical="center" wrapText="1"/>
    </xf>
    <xf numFmtId="164" fontId="31" fillId="0" borderId="45" xfId="0" applyNumberFormat="1" applyFont="1" applyFill="1" applyBorder="1" applyAlignment="1" applyProtection="1">
      <alignment horizontal="right" vertical="center" wrapText="1" indent="1"/>
    </xf>
    <xf numFmtId="164" fontId="31" fillId="0" borderId="34" xfId="0" applyNumberFormat="1" applyFont="1" applyFill="1" applyBorder="1" applyAlignment="1" applyProtection="1">
      <alignment horizontal="right" vertical="center" wrapText="1" indent="1"/>
    </xf>
    <xf numFmtId="164" fontId="31" fillId="0" borderId="22" xfId="0" applyNumberFormat="1" applyFont="1" applyFill="1" applyBorder="1" applyAlignment="1" applyProtection="1">
      <alignment horizontal="right" vertical="center" wrapText="1" indent="1"/>
    </xf>
    <xf numFmtId="164" fontId="31" fillId="0" borderId="21" xfId="0" applyNumberFormat="1" applyFont="1" applyFill="1" applyBorder="1" applyAlignment="1" applyProtection="1">
      <alignment horizontal="right" vertical="center" wrapText="1" indent="1"/>
    </xf>
    <xf numFmtId="165" fontId="28" fillId="0" borderId="47" xfId="1" applyNumberFormat="1" applyFont="1" applyFill="1" applyBorder="1" applyProtection="1">
      <protection locked="0"/>
    </xf>
    <xf numFmtId="165" fontId="28" fillId="0" borderId="34" xfId="1" applyNumberFormat="1" applyFont="1" applyFill="1" applyBorder="1" applyProtection="1">
      <protection locked="0"/>
    </xf>
    <xf numFmtId="165" fontId="28" fillId="0" borderId="46" xfId="1" applyNumberFormat="1" applyFont="1" applyFill="1" applyBorder="1" applyProtection="1">
      <protection locked="0"/>
    </xf>
    <xf numFmtId="164" fontId="19" fillId="0" borderId="53" xfId="0" applyNumberFormat="1" applyFont="1" applyFill="1" applyBorder="1" applyAlignment="1" applyProtection="1">
      <alignment horizontal="center" vertical="center" wrapText="1"/>
    </xf>
    <xf numFmtId="164" fontId="20" fillId="0" borderId="34" xfId="0" applyNumberFormat="1" applyFont="1" applyFill="1" applyBorder="1" applyAlignment="1" applyProtection="1">
      <alignment vertical="center" wrapText="1"/>
      <protection locked="0"/>
    </xf>
    <xf numFmtId="164" fontId="20" fillId="0" borderId="46" xfId="0" applyNumberFormat="1" applyFont="1" applyFill="1" applyBorder="1" applyAlignment="1" applyProtection="1">
      <alignment vertical="center" wrapText="1"/>
      <protection locked="0"/>
    </xf>
    <xf numFmtId="164" fontId="19" fillId="0" borderId="43" xfId="0" applyNumberFormat="1" applyFont="1" applyFill="1" applyBorder="1" applyAlignment="1" applyProtection="1">
      <alignment vertical="center" wrapText="1"/>
    </xf>
    <xf numFmtId="164" fontId="8" fillId="0" borderId="46" xfId="0" applyNumberFormat="1" applyFont="1" applyFill="1" applyBorder="1" applyAlignment="1" applyProtection="1">
      <alignment horizontal="right" vertical="center" wrapText="1" indent="1"/>
    </xf>
    <xf numFmtId="164" fontId="8" fillId="0" borderId="46" xfId="0" applyNumberFormat="1" applyFont="1" applyFill="1" applyBorder="1" applyAlignment="1" applyProtection="1">
      <alignment horizontal="center" vertical="center" wrapText="1"/>
    </xf>
    <xf numFmtId="164" fontId="19" fillId="0" borderId="14" xfId="0" applyNumberFormat="1" applyFont="1" applyFill="1" applyBorder="1" applyAlignment="1" applyProtection="1">
      <alignment horizontal="right" vertical="center" wrapText="1" indent="1"/>
    </xf>
    <xf numFmtId="164" fontId="19" fillId="0" borderId="14" xfId="4" applyNumberFormat="1" applyFont="1" applyFill="1" applyBorder="1" applyAlignment="1" applyProtection="1">
      <alignment horizontal="right" vertical="center" wrapText="1" indent="1"/>
    </xf>
    <xf numFmtId="164" fontId="20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20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14" xfId="4" applyNumberFormat="1" applyFont="1" applyFill="1" applyBorder="1" applyAlignment="1" applyProtection="1">
      <alignment horizontal="right" vertical="center" wrapText="1" indent="1"/>
    </xf>
    <xf numFmtId="164" fontId="20" fillId="0" borderId="3" xfId="4" applyNumberFormat="1" applyFont="1" applyFill="1" applyBorder="1" applyAlignment="1" applyProtection="1">
      <alignment horizontal="right" vertical="center" wrapText="1" indent="1"/>
    </xf>
    <xf numFmtId="164" fontId="28" fillId="0" borderId="2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6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3" xfId="4" applyNumberFormat="1" applyFont="1" applyFill="1" applyBorder="1" applyAlignment="1" applyProtection="1">
      <alignment horizontal="right" vertical="center" wrapText="1" indent="1"/>
      <protection locked="0"/>
    </xf>
    <xf numFmtId="164" fontId="19" fillId="0" borderId="14" xfId="4" applyNumberFormat="1" applyFont="1" applyFill="1" applyBorder="1" applyAlignment="1" applyProtection="1">
      <alignment horizontal="right" vertical="center" wrapText="1" indent="1"/>
      <protection locked="0"/>
    </xf>
    <xf numFmtId="0" fontId="8" fillId="0" borderId="30" xfId="4" applyFont="1" applyFill="1" applyBorder="1" applyAlignment="1" applyProtection="1">
      <alignment horizontal="center" vertical="center" wrapText="1"/>
    </xf>
    <xf numFmtId="0" fontId="39" fillId="0" borderId="0" xfId="0" applyFont="1" applyFill="1" applyBorder="1" applyAlignment="1" applyProtection="1">
      <alignment horizontal="right" vertical="center" wrapText="1" indent="1"/>
    </xf>
    <xf numFmtId="0" fontId="39" fillId="0" borderId="30" xfId="0" applyFont="1" applyFill="1" applyBorder="1" applyAlignment="1" applyProtection="1">
      <alignment horizontal="right" vertical="center" wrapText="1" indent="1"/>
    </xf>
    <xf numFmtId="0" fontId="19" fillId="0" borderId="51" xfId="4" applyFont="1" applyFill="1" applyBorder="1" applyAlignment="1" applyProtection="1">
      <alignment horizontal="center" vertical="center" wrapText="1"/>
    </xf>
    <xf numFmtId="164" fontId="19" fillId="0" borderId="30" xfId="4" applyNumberFormat="1" applyFont="1" applyFill="1" applyBorder="1" applyAlignment="1" applyProtection="1">
      <alignment horizontal="right" vertical="center" wrapText="1" indent="1"/>
    </xf>
    <xf numFmtId="164" fontId="20" fillId="0" borderId="54" xfId="4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30" xfId="4" applyNumberFormat="1" applyFont="1" applyFill="1" applyBorder="1" applyAlignment="1" applyProtection="1">
      <alignment horizontal="right" vertical="center" wrapText="1" indent="1"/>
    </xf>
    <xf numFmtId="164" fontId="20" fillId="0" borderId="54" xfId="4" applyNumberFormat="1" applyFont="1" applyFill="1" applyBorder="1" applyAlignment="1" applyProtection="1">
      <alignment horizontal="right" vertical="center" wrapText="1" indent="1"/>
    </xf>
    <xf numFmtId="164" fontId="28" fillId="0" borderId="49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27" xfId="4" applyNumberFormat="1" applyFont="1" applyFill="1" applyBorder="1" applyAlignment="1" applyProtection="1">
      <alignment horizontal="right" vertical="center" wrapText="1" indent="1"/>
      <protection locked="0"/>
    </xf>
    <xf numFmtId="164" fontId="28" fillId="0" borderId="54" xfId="4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14" xfId="0" applyNumberFormat="1" applyFont="1" applyFill="1" applyBorder="1" applyAlignment="1" applyProtection="1">
      <alignment horizontal="right" vertical="center" wrapText="1" inden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8" fillId="0" borderId="0" xfId="4" applyFont="1" applyFill="1" applyBorder="1" applyAlignment="1" applyProtection="1">
      <alignment horizontal="center" vertical="center" wrapText="1"/>
    </xf>
    <xf numFmtId="164" fontId="27" fillId="0" borderId="0" xfId="0" applyNumberFormat="1" applyFont="1" applyFill="1" applyBorder="1" applyAlignment="1" applyProtection="1">
      <alignment horizontal="center" vertical="center" wrapText="1"/>
    </xf>
    <xf numFmtId="164" fontId="20" fillId="0" borderId="0" xfId="0" applyNumberFormat="1" applyFont="1" applyFill="1" applyBorder="1" applyAlignment="1" applyProtection="1">
      <alignment horizontal="right" vertical="center" wrapText="1" indent="1"/>
      <protection locked="0"/>
    </xf>
    <xf numFmtId="164" fontId="27" fillId="0" borderId="0" xfId="0" applyNumberFormat="1" applyFont="1" applyFill="1" applyBorder="1" applyAlignment="1" applyProtection="1">
      <alignment horizontal="right" vertical="center" wrapText="1" indent="1"/>
    </xf>
    <xf numFmtId="164" fontId="28" fillId="0" borderId="0" xfId="0" applyNumberFormat="1" applyFont="1" applyFill="1" applyBorder="1" applyAlignment="1" applyProtection="1">
      <alignment horizontal="right" vertical="center" wrapText="1" indent="1"/>
      <protection locked="0"/>
    </xf>
    <xf numFmtId="164" fontId="30" fillId="0" borderId="0" xfId="0" applyNumberFormat="1" applyFont="1" applyFill="1" applyBorder="1" applyAlignment="1" applyProtection="1">
      <alignment horizontal="right" vertical="center" wrapText="1" indent="1"/>
    </xf>
    <xf numFmtId="0" fontId="0" fillId="0" borderId="0" xfId="0" applyBorder="1" applyAlignment="1">
      <alignment horizontal="right" vertical="center"/>
    </xf>
    <xf numFmtId="164" fontId="19" fillId="0" borderId="55" xfId="0" applyNumberFormat="1" applyFont="1" applyFill="1" applyBorder="1" applyAlignment="1" applyProtection="1">
      <alignment horizontal="right" vertical="center" wrapText="1" indent="1"/>
    </xf>
    <xf numFmtId="0" fontId="0" fillId="0" borderId="17" xfId="0" applyFill="1" applyBorder="1" applyAlignment="1">
      <alignment vertical="center" wrapText="1"/>
    </xf>
    <xf numFmtId="164" fontId="20" fillId="0" borderId="56" xfId="4" applyNumberFormat="1" applyFont="1" applyFill="1" applyBorder="1" applyAlignment="1" applyProtection="1">
      <alignment horizontal="right" vertical="center" wrapText="1" indent="1"/>
      <protection locked="0"/>
    </xf>
    <xf numFmtId="164" fontId="32" fillId="0" borderId="52" xfId="4" applyNumberFormat="1" applyFont="1" applyFill="1" applyBorder="1" applyAlignment="1" applyProtection="1">
      <alignment horizontal="left" vertical="center"/>
    </xf>
    <xf numFmtId="164" fontId="7" fillId="0" borderId="0" xfId="4" applyNumberFormat="1" applyFont="1" applyFill="1" applyBorder="1" applyAlignment="1" applyProtection="1">
      <alignment horizontal="center" vertical="center"/>
    </xf>
    <xf numFmtId="0" fontId="6" fillId="0" borderId="52" xfId="0" applyFont="1" applyFill="1" applyBorder="1" applyAlignment="1" applyProtection="1">
      <alignment horizontal="right" vertical="center"/>
    </xf>
    <xf numFmtId="0" fontId="0" fillId="0" borderId="52" xfId="0" applyBorder="1" applyAlignment="1">
      <alignment horizontal="right"/>
    </xf>
    <xf numFmtId="0" fontId="0" fillId="0" borderId="52" xfId="0" applyBorder="1" applyAlignment="1"/>
    <xf numFmtId="164" fontId="32" fillId="0" borderId="52" xfId="4" applyNumberFormat="1" applyFont="1" applyFill="1" applyBorder="1" applyAlignment="1" applyProtection="1">
      <alignment horizontal="left"/>
    </xf>
    <xf numFmtId="0" fontId="22" fillId="0" borderId="0" xfId="4" applyFont="1" applyFill="1" applyAlignment="1" applyProtection="1">
      <alignment horizontal="center"/>
    </xf>
    <xf numFmtId="0" fontId="6" fillId="0" borderId="52" xfId="0" applyFont="1" applyFill="1" applyBorder="1" applyAlignment="1" applyProtection="1">
      <alignment horizontal="right"/>
    </xf>
    <xf numFmtId="164" fontId="29" fillId="0" borderId="57" xfId="0" applyNumberFormat="1" applyFont="1" applyFill="1" applyBorder="1" applyAlignment="1" applyProtection="1">
      <alignment horizontal="center" vertical="center" wrapText="1"/>
    </xf>
    <xf numFmtId="164" fontId="29" fillId="0" borderId="58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Alignment="1" applyProtection="1">
      <alignment horizontal="center" textRotation="180" wrapText="1"/>
    </xf>
    <xf numFmtId="164" fontId="40" fillId="0" borderId="51" xfId="0" applyNumberFormat="1" applyFont="1" applyFill="1" applyBorder="1" applyAlignment="1" applyProtection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right" vertical="center"/>
    </xf>
    <xf numFmtId="0" fontId="0" fillId="0" borderId="0" xfId="0" applyBorder="1" applyAlignment="1">
      <alignment vertical="center"/>
    </xf>
    <xf numFmtId="164" fontId="8" fillId="0" borderId="29" xfId="0" applyNumberFormat="1" applyFont="1" applyFill="1" applyBorder="1" applyAlignment="1" applyProtection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164" fontId="29" fillId="0" borderId="59" xfId="0" applyNumberFormat="1" applyFont="1" applyFill="1" applyBorder="1" applyAlignment="1" applyProtection="1">
      <alignment horizontal="center" vertical="center" wrapText="1"/>
    </xf>
    <xf numFmtId="164" fontId="29" fillId="0" borderId="60" xfId="0" applyNumberFormat="1" applyFont="1" applyFill="1" applyBorder="1" applyAlignment="1" applyProtection="1">
      <alignment horizontal="center" vertical="center" wrapText="1"/>
    </xf>
    <xf numFmtId="164" fontId="6" fillId="0" borderId="52" xfId="0" applyNumberFormat="1" applyFont="1" applyFill="1" applyBorder="1" applyAlignment="1" applyProtection="1">
      <alignment horizontal="right" vertical="center"/>
    </xf>
    <xf numFmtId="0" fontId="0" fillId="0" borderId="52" xfId="0" applyBorder="1" applyAlignment="1">
      <alignment horizontal="right" vertical="center"/>
    </xf>
    <xf numFmtId="164" fontId="5" fillId="0" borderId="0" xfId="4" applyNumberFormat="1" applyFont="1" applyFill="1" applyBorder="1" applyAlignment="1" applyProtection="1">
      <alignment horizontal="center" vertical="center" wrapText="1"/>
    </xf>
    <xf numFmtId="0" fontId="29" fillId="0" borderId="13" xfId="4" applyFont="1" applyFill="1" applyBorder="1" applyAlignment="1" applyProtection="1">
      <alignment horizontal="left"/>
    </xf>
    <xf numFmtId="0" fontId="29" fillId="0" borderId="14" xfId="4" applyFont="1" applyFill="1" applyBorder="1" applyAlignment="1" applyProtection="1">
      <alignment horizontal="left"/>
    </xf>
    <xf numFmtId="0" fontId="20" fillId="0" borderId="51" xfId="4" applyFont="1" applyFill="1" applyBorder="1" applyAlignment="1">
      <alignment horizontal="justify" vertical="center" wrapText="1"/>
    </xf>
    <xf numFmtId="164" fontId="22" fillId="0" borderId="0" xfId="0" applyNumberFormat="1" applyFont="1" applyFill="1" applyAlignment="1">
      <alignment horizontal="center" vertical="center" wrapText="1"/>
    </xf>
    <xf numFmtId="0" fontId="6" fillId="0" borderId="30" xfId="0" applyFont="1" applyFill="1" applyBorder="1" applyAlignment="1" applyProtection="1">
      <alignment horizontal="right"/>
    </xf>
    <xf numFmtId="0" fontId="0" fillId="0" borderId="30" xfId="0" applyBorder="1" applyAlignment="1">
      <alignment horizontal="right"/>
    </xf>
    <xf numFmtId="0" fontId="0" fillId="0" borderId="30" xfId="0" applyBorder="1" applyAlignment="1"/>
    <xf numFmtId="0" fontId="8" fillId="0" borderId="47" xfId="0" applyFont="1" applyFill="1" applyBorder="1" applyAlignment="1" applyProtection="1">
      <alignment horizontal="center" vertical="center"/>
    </xf>
    <xf numFmtId="0" fontId="0" fillId="0" borderId="50" xfId="0" applyBorder="1" applyAlignment="1">
      <alignment vertical="center"/>
    </xf>
    <xf numFmtId="0" fontId="8" fillId="0" borderId="48" xfId="0" applyFont="1" applyFill="1" applyBorder="1" applyAlignment="1" applyProtection="1">
      <alignment horizontal="center" vertical="center"/>
    </xf>
    <xf numFmtId="0" fontId="0" fillId="0" borderId="61" xfId="0" applyBorder="1" applyAlignment="1">
      <alignment vertical="center"/>
    </xf>
    <xf numFmtId="0" fontId="8" fillId="0" borderId="42" xfId="0" quotePrefix="1" applyFont="1" applyFill="1" applyBorder="1" applyAlignment="1" applyProtection="1">
      <alignment horizontal="right" vertical="center"/>
    </xf>
    <xf numFmtId="0" fontId="0" fillId="0" borderId="62" xfId="0" applyBorder="1" applyAlignment="1">
      <alignment vertical="center"/>
    </xf>
    <xf numFmtId="0" fontId="8" fillId="0" borderId="25" xfId="0" applyFont="1" applyFill="1" applyBorder="1" applyAlignment="1" applyProtection="1">
      <alignment horizontal="right" vertical="center"/>
    </xf>
    <xf numFmtId="0" fontId="0" fillId="0" borderId="63" xfId="0" applyBorder="1" applyAlignment="1">
      <alignment vertical="center"/>
    </xf>
    <xf numFmtId="49" fontId="8" fillId="0" borderId="47" xfId="0" applyNumberFormat="1" applyFont="1" applyFill="1" applyBorder="1" applyAlignment="1" applyProtection="1">
      <alignment horizontal="right" vertical="center"/>
    </xf>
    <xf numFmtId="49" fontId="8" fillId="0" borderId="48" xfId="0" applyNumberFormat="1" applyFont="1" applyFill="1" applyBorder="1" applyAlignment="1" applyProtection="1">
      <alignment horizontal="right" vertical="center"/>
    </xf>
  </cellXfs>
  <cellStyles count="5">
    <cellStyle name="Ezres" xfId="1" builtinId="3"/>
    <cellStyle name="Hiperhivatkozás" xfId="2"/>
    <cellStyle name="Már látott hiperhivatkozás" xfId="3"/>
    <cellStyle name="Normál" xfId="0" builtinId="0"/>
    <cellStyle name="Normál_KVRENMUNKA" xfId="4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2:B16"/>
  <sheetViews>
    <sheetView tabSelected="1" workbookViewId="0">
      <selection activeCell="K30" sqref="K30"/>
    </sheetView>
  </sheetViews>
  <sheetFormatPr defaultRowHeight="12.75"/>
  <cols>
    <col min="1" max="1" width="48.5" customWidth="1"/>
    <col min="2" max="2" width="73.5" customWidth="1"/>
    <col min="3" max="3" width="16.83203125" customWidth="1"/>
  </cols>
  <sheetData>
    <row r="2" spans="1:2">
      <c r="A2" t="s">
        <v>93</v>
      </c>
    </row>
    <row r="4" spans="1:2">
      <c r="A4" s="65"/>
      <c r="B4" s="65"/>
    </row>
    <row r="5" spans="1:2" s="75" customFormat="1" ht="15.75">
      <c r="A5" s="50" t="s">
        <v>354</v>
      </c>
      <c r="B5" s="74"/>
    </row>
    <row r="6" spans="1:2">
      <c r="A6" s="65"/>
      <c r="B6" s="65"/>
    </row>
    <row r="7" spans="1:2">
      <c r="A7" s="65" t="s">
        <v>356</v>
      </c>
      <c r="B7" s="65" t="s">
        <v>357</v>
      </c>
    </row>
    <row r="8" spans="1:2">
      <c r="A8" s="65" t="s">
        <v>358</v>
      </c>
      <c r="B8" s="65" t="s">
        <v>359</v>
      </c>
    </row>
    <row r="9" spans="1:2">
      <c r="A9" s="65" t="s">
        <v>360</v>
      </c>
      <c r="B9" s="65" t="s">
        <v>361</v>
      </c>
    </row>
    <row r="10" spans="1:2">
      <c r="A10" s="65"/>
      <c r="B10" s="65"/>
    </row>
    <row r="11" spans="1:2">
      <c r="A11" s="65"/>
      <c r="B11" s="65"/>
    </row>
    <row r="12" spans="1:2" s="75" customFormat="1" ht="15.75">
      <c r="A12" s="50" t="s">
        <v>355</v>
      </c>
      <c r="B12" s="74"/>
    </row>
    <row r="13" spans="1:2">
      <c r="A13" s="65"/>
      <c r="B13" s="65"/>
    </row>
    <row r="14" spans="1:2">
      <c r="A14" s="65" t="s">
        <v>365</v>
      </c>
      <c r="B14" s="65" t="s">
        <v>364</v>
      </c>
    </row>
    <row r="15" spans="1:2">
      <c r="A15" s="65" t="s">
        <v>165</v>
      </c>
      <c r="B15" s="65" t="s">
        <v>363</v>
      </c>
    </row>
    <row r="16" spans="1:2">
      <c r="A16" s="65" t="s">
        <v>366</v>
      </c>
      <c r="B16" s="65" t="s">
        <v>362</v>
      </c>
    </row>
  </sheetData>
  <sheetProtection sheet="1"/>
  <phoneticPr fontId="28" type="noConversion"/>
  <pageMargins left="1.0629921259842521" right="1.0236220472440944" top="0.78740157480314965" bottom="0.78740157480314965" header="0.70866141732283472" footer="0.7086614173228347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Munka2">
    <tabColor rgb="FF92D050"/>
  </sheetPr>
  <dimension ref="A1:I149"/>
  <sheetViews>
    <sheetView topLeftCell="A117" zoomScale="120" zoomScaleNormal="120" zoomScaleSheetLayoutView="100" workbookViewId="0">
      <selection activeCell="G128" sqref="G128"/>
    </sheetView>
  </sheetViews>
  <sheetFormatPr defaultRowHeight="15.75"/>
  <cols>
    <col min="1" max="1" width="9.5" style="185" customWidth="1"/>
    <col min="2" max="2" width="63.5" style="185" customWidth="1"/>
    <col min="3" max="3" width="11.5" style="186" customWidth="1"/>
    <col min="4" max="4" width="10.6640625" style="207" customWidth="1"/>
    <col min="5" max="6" width="11.33203125" style="207" customWidth="1"/>
    <col min="7" max="7" width="10.6640625" style="207" customWidth="1"/>
    <col min="8" max="16384" width="9.33203125" style="207"/>
  </cols>
  <sheetData>
    <row r="1" spans="1:7" ht="15.95" customHeight="1">
      <c r="A1" s="374" t="s">
        <v>5</v>
      </c>
      <c r="B1" s="374"/>
      <c r="C1" s="374"/>
    </row>
    <row r="2" spans="1:7" ht="15.95" customHeight="1" thickBot="1">
      <c r="A2" s="373" t="s">
        <v>94</v>
      </c>
      <c r="B2" s="373"/>
      <c r="C2" s="375" t="s">
        <v>141</v>
      </c>
      <c r="D2" s="376"/>
      <c r="E2" s="376"/>
      <c r="F2" s="377"/>
      <c r="G2" s="377"/>
    </row>
    <row r="3" spans="1:7" ht="38.1" customHeight="1" thickBot="1">
      <c r="A3" s="21" t="s">
        <v>58</v>
      </c>
      <c r="B3" s="22" t="s">
        <v>7</v>
      </c>
      <c r="C3" s="262" t="s">
        <v>166</v>
      </c>
      <c r="D3" s="262" t="s">
        <v>420</v>
      </c>
      <c r="E3" s="22" t="s">
        <v>423</v>
      </c>
      <c r="F3" s="349" t="s">
        <v>428</v>
      </c>
      <c r="G3" s="30" t="s">
        <v>430</v>
      </c>
    </row>
    <row r="4" spans="1:7" s="208" customFormat="1" ht="12" customHeight="1" thickBot="1">
      <c r="A4" s="202">
        <v>1</v>
      </c>
      <c r="B4" s="203">
        <v>2</v>
      </c>
      <c r="C4" s="263">
        <v>3</v>
      </c>
      <c r="D4" s="263">
        <v>4</v>
      </c>
      <c r="E4" s="203">
        <v>5</v>
      </c>
      <c r="F4" s="352">
        <v>6</v>
      </c>
      <c r="G4" s="204">
        <v>7</v>
      </c>
    </row>
    <row r="5" spans="1:7" s="209" customFormat="1" ht="12" customHeight="1" thickBot="1">
      <c r="A5" s="18" t="s">
        <v>8</v>
      </c>
      <c r="B5" s="19" t="s">
        <v>167</v>
      </c>
      <c r="C5" s="264">
        <f>+C6+C7+C8+C9+C10+C11</f>
        <v>198686</v>
      </c>
      <c r="D5" s="264">
        <f>+D6+D7+D8+D9+D10+D11</f>
        <v>199119</v>
      </c>
      <c r="E5" s="339">
        <f>+E6+E7+E8+E9+E10+E11</f>
        <v>203805</v>
      </c>
      <c r="F5" s="353">
        <f>+F6+F7+F8+F9+F10+F11</f>
        <v>203805</v>
      </c>
      <c r="G5" s="123">
        <f>+G6+G7+G8+G9+G10+G11</f>
        <v>158671</v>
      </c>
    </row>
    <row r="6" spans="1:7" s="209" customFormat="1" ht="12" customHeight="1">
      <c r="A6" s="13" t="s">
        <v>70</v>
      </c>
      <c r="B6" s="210" t="s">
        <v>168</v>
      </c>
      <c r="C6" s="265">
        <v>84266</v>
      </c>
      <c r="D6" s="265">
        <v>84266</v>
      </c>
      <c r="E6" s="340">
        <v>84266</v>
      </c>
      <c r="F6" s="354">
        <v>84266</v>
      </c>
      <c r="G6" s="126">
        <v>64043</v>
      </c>
    </row>
    <row r="7" spans="1:7" s="209" customFormat="1" ht="12" customHeight="1">
      <c r="A7" s="12" t="s">
        <v>71</v>
      </c>
      <c r="B7" s="211" t="s">
        <v>169</v>
      </c>
      <c r="C7" s="266">
        <v>74684</v>
      </c>
      <c r="D7" s="266">
        <v>74684</v>
      </c>
      <c r="E7" s="341">
        <v>74684</v>
      </c>
      <c r="F7" s="278">
        <v>74684</v>
      </c>
      <c r="G7" s="125">
        <v>56690</v>
      </c>
    </row>
    <row r="8" spans="1:7" s="209" customFormat="1" ht="12" customHeight="1">
      <c r="A8" s="12" t="s">
        <v>72</v>
      </c>
      <c r="B8" s="211" t="s">
        <v>170</v>
      </c>
      <c r="C8" s="266">
        <v>29051</v>
      </c>
      <c r="D8" s="266">
        <v>29963</v>
      </c>
      <c r="E8" s="341">
        <v>32393</v>
      </c>
      <c r="F8" s="278">
        <v>32393</v>
      </c>
      <c r="G8" s="125">
        <v>25772</v>
      </c>
    </row>
    <row r="9" spans="1:7" s="209" customFormat="1" ht="12" customHeight="1">
      <c r="A9" s="12" t="s">
        <v>73</v>
      </c>
      <c r="B9" s="211" t="s">
        <v>171</v>
      </c>
      <c r="C9" s="266">
        <v>4765</v>
      </c>
      <c r="D9" s="266">
        <v>4765</v>
      </c>
      <c r="E9" s="341">
        <v>4765</v>
      </c>
      <c r="F9" s="278">
        <v>4765</v>
      </c>
      <c r="G9" s="125">
        <v>3622</v>
      </c>
    </row>
    <row r="10" spans="1:7" s="209" customFormat="1" ht="12" customHeight="1">
      <c r="A10" s="12" t="s">
        <v>90</v>
      </c>
      <c r="B10" s="211" t="s">
        <v>172</v>
      </c>
      <c r="C10" s="266">
        <v>5085</v>
      </c>
      <c r="D10" s="266">
        <v>3505</v>
      </c>
      <c r="E10" s="341">
        <v>3505</v>
      </c>
      <c r="F10" s="278">
        <v>3505</v>
      </c>
      <c r="G10" s="125">
        <v>3062</v>
      </c>
    </row>
    <row r="11" spans="1:7" s="209" customFormat="1" ht="12" customHeight="1" thickBot="1">
      <c r="A11" s="14" t="s">
        <v>74</v>
      </c>
      <c r="B11" s="212" t="s">
        <v>173</v>
      </c>
      <c r="C11" s="266">
        <v>835</v>
      </c>
      <c r="D11" s="266">
        <v>1936</v>
      </c>
      <c r="E11" s="341">
        <v>4192</v>
      </c>
      <c r="F11" s="278">
        <v>4192</v>
      </c>
      <c r="G11" s="125">
        <v>5482</v>
      </c>
    </row>
    <row r="12" spans="1:7" s="209" customFormat="1" ht="12" customHeight="1" thickBot="1">
      <c r="A12" s="18" t="s">
        <v>9</v>
      </c>
      <c r="B12" s="118" t="s">
        <v>174</v>
      </c>
      <c r="C12" s="264">
        <f>+C13+C14+C15+C16+C17</f>
        <v>24700</v>
      </c>
      <c r="D12" s="264">
        <f>+D13+D14+D15+D16+D17</f>
        <v>28769</v>
      </c>
      <c r="E12" s="339">
        <f>+E13+E14+E15+E16+E17</f>
        <v>29255</v>
      </c>
      <c r="F12" s="353">
        <f>+F13+F14+F15+F16+F17</f>
        <v>29481</v>
      </c>
      <c r="G12" s="123">
        <f>+G13+G14+G15+G16+G17</f>
        <v>29597</v>
      </c>
    </row>
    <row r="13" spans="1:7" s="209" customFormat="1" ht="12" customHeight="1">
      <c r="A13" s="13" t="s">
        <v>76</v>
      </c>
      <c r="B13" s="210" t="s">
        <v>175</v>
      </c>
      <c r="C13" s="265"/>
      <c r="D13" s="265"/>
      <c r="E13" s="340"/>
      <c r="F13" s="354"/>
      <c r="G13" s="126"/>
    </row>
    <row r="14" spans="1:7" s="209" customFormat="1" ht="12" customHeight="1">
      <c r="A14" s="12" t="s">
        <v>77</v>
      </c>
      <c r="B14" s="211" t="s">
        <v>176</v>
      </c>
      <c r="C14" s="266"/>
      <c r="D14" s="266"/>
      <c r="E14" s="341"/>
      <c r="F14" s="278"/>
      <c r="G14" s="125"/>
    </row>
    <row r="15" spans="1:7" s="209" customFormat="1" ht="12" customHeight="1">
      <c r="A15" s="12" t="s">
        <v>78</v>
      </c>
      <c r="B15" s="211" t="s">
        <v>398</v>
      </c>
      <c r="C15" s="266"/>
      <c r="D15" s="266"/>
      <c r="E15" s="341"/>
      <c r="F15" s="278"/>
      <c r="G15" s="125"/>
    </row>
    <row r="16" spans="1:7" s="209" customFormat="1" ht="12" customHeight="1">
      <c r="A16" s="12" t="s">
        <v>79</v>
      </c>
      <c r="B16" s="211" t="s">
        <v>399</v>
      </c>
      <c r="C16" s="266"/>
      <c r="D16" s="266"/>
      <c r="E16" s="341"/>
      <c r="F16" s="278"/>
      <c r="G16" s="125"/>
    </row>
    <row r="17" spans="1:7" s="209" customFormat="1" ht="12" customHeight="1">
      <c r="A17" s="12" t="s">
        <v>80</v>
      </c>
      <c r="B17" s="211" t="s">
        <v>177</v>
      </c>
      <c r="C17" s="266">
        <v>24700</v>
      </c>
      <c r="D17" s="266">
        <v>28769</v>
      </c>
      <c r="E17" s="341">
        <v>29255</v>
      </c>
      <c r="F17" s="278">
        <v>29481</v>
      </c>
      <c r="G17" s="125">
        <v>29597</v>
      </c>
    </row>
    <row r="18" spans="1:7" s="209" customFormat="1" ht="12" customHeight="1" thickBot="1">
      <c r="A18" s="14" t="s">
        <v>86</v>
      </c>
      <c r="B18" s="212" t="s">
        <v>178</v>
      </c>
      <c r="C18" s="267"/>
      <c r="D18" s="267"/>
      <c r="E18" s="342"/>
      <c r="F18" s="279"/>
      <c r="G18" s="127"/>
    </row>
    <row r="19" spans="1:7" s="209" customFormat="1" ht="12" customHeight="1" thickBot="1">
      <c r="A19" s="18" t="s">
        <v>10</v>
      </c>
      <c r="B19" s="19" t="s">
        <v>179</v>
      </c>
      <c r="C19" s="264">
        <f>+C20+C21+C22+C23+C24</f>
        <v>0</v>
      </c>
      <c r="D19" s="264">
        <f>+D20+D21+D22+D23+D24</f>
        <v>0</v>
      </c>
      <c r="E19" s="339">
        <f>+E20+E21+E22+E23+E24</f>
        <v>3670</v>
      </c>
      <c r="F19" s="353">
        <f>+F20+F21+F22+F23+F24</f>
        <v>3670</v>
      </c>
      <c r="G19" s="123">
        <f>+G20+G21+G22+G23+G24</f>
        <v>3670</v>
      </c>
    </row>
    <row r="20" spans="1:7" s="209" customFormat="1" ht="12" customHeight="1">
      <c r="A20" s="13" t="s">
        <v>59</v>
      </c>
      <c r="B20" s="210" t="s">
        <v>180</v>
      </c>
      <c r="C20" s="265"/>
      <c r="D20" s="265"/>
      <c r="E20" s="340">
        <v>3670</v>
      </c>
      <c r="F20" s="354">
        <v>3670</v>
      </c>
      <c r="G20" s="126">
        <v>3670</v>
      </c>
    </row>
    <row r="21" spans="1:7" s="209" customFormat="1" ht="12" customHeight="1">
      <c r="A21" s="12" t="s">
        <v>60</v>
      </c>
      <c r="B21" s="211" t="s">
        <v>181</v>
      </c>
      <c r="C21" s="266"/>
      <c r="D21" s="266"/>
      <c r="E21" s="341"/>
      <c r="F21" s="278"/>
      <c r="G21" s="125"/>
    </row>
    <row r="22" spans="1:7" s="209" customFormat="1" ht="12" customHeight="1">
      <c r="A22" s="12" t="s">
        <v>61</v>
      </c>
      <c r="B22" s="211" t="s">
        <v>400</v>
      </c>
      <c r="C22" s="266"/>
      <c r="D22" s="266"/>
      <c r="E22" s="341"/>
      <c r="F22" s="278"/>
      <c r="G22" s="125"/>
    </row>
    <row r="23" spans="1:7" s="209" customFormat="1" ht="12" customHeight="1">
      <c r="A23" s="12" t="s">
        <v>62</v>
      </c>
      <c r="B23" s="211" t="s">
        <v>401</v>
      </c>
      <c r="C23" s="266"/>
      <c r="D23" s="266"/>
      <c r="E23" s="341"/>
      <c r="F23" s="278"/>
      <c r="G23" s="125"/>
    </row>
    <row r="24" spans="1:7" s="209" customFormat="1" ht="12" customHeight="1">
      <c r="A24" s="12" t="s">
        <v>104</v>
      </c>
      <c r="B24" s="211" t="s">
        <v>182</v>
      </c>
      <c r="C24" s="266"/>
      <c r="D24" s="266"/>
      <c r="E24" s="341"/>
      <c r="F24" s="278"/>
      <c r="G24" s="125"/>
    </row>
    <row r="25" spans="1:7" s="209" customFormat="1" ht="12" customHeight="1" thickBot="1">
      <c r="A25" s="14" t="s">
        <v>105</v>
      </c>
      <c r="B25" s="212" t="s">
        <v>183</v>
      </c>
      <c r="C25" s="267"/>
      <c r="D25" s="267"/>
      <c r="E25" s="342"/>
      <c r="F25" s="279"/>
      <c r="G25" s="127"/>
    </row>
    <row r="26" spans="1:7" s="209" customFormat="1" ht="12" customHeight="1" thickBot="1">
      <c r="A26" s="18" t="s">
        <v>106</v>
      </c>
      <c r="B26" s="19" t="s">
        <v>184</v>
      </c>
      <c r="C26" s="268">
        <f>+C27+C30+C31+C32</f>
        <v>114925</v>
      </c>
      <c r="D26" s="268">
        <f>+D27+D30+D31+D32</f>
        <v>114925</v>
      </c>
      <c r="E26" s="343">
        <f>+E27+E30+E31+E32</f>
        <v>114925</v>
      </c>
      <c r="F26" s="355">
        <f>+F27+F30+F31+F32</f>
        <v>114925</v>
      </c>
      <c r="G26" s="129">
        <f>+G27+G30+G31+G32</f>
        <v>100929</v>
      </c>
    </row>
    <row r="27" spans="1:7" s="209" customFormat="1" ht="12" customHeight="1">
      <c r="A27" s="13" t="s">
        <v>185</v>
      </c>
      <c r="B27" s="210" t="s">
        <v>191</v>
      </c>
      <c r="C27" s="269">
        <f>+C28+C29</f>
        <v>101000</v>
      </c>
      <c r="D27" s="269">
        <f>+D28+D29</f>
        <v>101000</v>
      </c>
      <c r="E27" s="344">
        <f>+E28+E29</f>
        <v>101000</v>
      </c>
      <c r="F27" s="356">
        <f>+F28+F29</f>
        <v>101000</v>
      </c>
      <c r="G27" s="205">
        <f>+G28+G29</f>
        <v>89239</v>
      </c>
    </row>
    <row r="28" spans="1:7" s="209" customFormat="1" ht="12" customHeight="1">
      <c r="A28" s="12" t="s">
        <v>186</v>
      </c>
      <c r="B28" s="211" t="s">
        <v>192</v>
      </c>
      <c r="C28" s="266">
        <v>21000</v>
      </c>
      <c r="D28" s="266">
        <v>21000</v>
      </c>
      <c r="E28" s="341">
        <v>21000</v>
      </c>
      <c r="F28" s="278">
        <v>21000</v>
      </c>
      <c r="G28" s="125">
        <v>20117</v>
      </c>
    </row>
    <row r="29" spans="1:7" s="209" customFormat="1" ht="12" customHeight="1">
      <c r="A29" s="12" t="s">
        <v>187</v>
      </c>
      <c r="B29" s="211" t="s">
        <v>193</v>
      </c>
      <c r="C29" s="266">
        <v>80000</v>
      </c>
      <c r="D29" s="266">
        <v>80000</v>
      </c>
      <c r="E29" s="341">
        <v>80000</v>
      </c>
      <c r="F29" s="278">
        <v>80000</v>
      </c>
      <c r="G29" s="125">
        <v>69122</v>
      </c>
    </row>
    <row r="30" spans="1:7" s="209" customFormat="1" ht="12" customHeight="1">
      <c r="A30" s="12" t="s">
        <v>188</v>
      </c>
      <c r="B30" s="211" t="s">
        <v>194</v>
      </c>
      <c r="C30" s="266">
        <v>12200</v>
      </c>
      <c r="D30" s="266">
        <v>12200</v>
      </c>
      <c r="E30" s="341">
        <v>12200</v>
      </c>
      <c r="F30" s="278">
        <v>12200</v>
      </c>
      <c r="G30" s="125">
        <v>10411</v>
      </c>
    </row>
    <row r="31" spans="1:7" s="209" customFormat="1" ht="12" customHeight="1">
      <c r="A31" s="12" t="s">
        <v>189</v>
      </c>
      <c r="B31" s="211" t="s">
        <v>195</v>
      </c>
      <c r="C31" s="266">
        <v>620</v>
      </c>
      <c r="D31" s="266">
        <v>620</v>
      </c>
      <c r="E31" s="341">
        <v>620</v>
      </c>
      <c r="F31" s="278">
        <v>620</v>
      </c>
      <c r="G31" s="125">
        <v>582</v>
      </c>
    </row>
    <row r="32" spans="1:7" s="209" customFormat="1" ht="12" customHeight="1" thickBot="1">
      <c r="A32" s="14" t="s">
        <v>190</v>
      </c>
      <c r="B32" s="212" t="s">
        <v>196</v>
      </c>
      <c r="C32" s="267">
        <v>1105</v>
      </c>
      <c r="D32" s="267">
        <v>1105</v>
      </c>
      <c r="E32" s="342">
        <v>1105</v>
      </c>
      <c r="F32" s="279">
        <v>1105</v>
      </c>
      <c r="G32" s="127">
        <v>697</v>
      </c>
    </row>
    <row r="33" spans="1:7" s="209" customFormat="1" ht="12" customHeight="1" thickBot="1">
      <c r="A33" s="18" t="s">
        <v>12</v>
      </c>
      <c r="B33" s="19" t="s">
        <v>197</v>
      </c>
      <c r="C33" s="264">
        <f>SUM(C34:C43)</f>
        <v>77432</v>
      </c>
      <c r="D33" s="264">
        <f>SUM(D34:D43)</f>
        <v>77432</v>
      </c>
      <c r="E33" s="339">
        <f>SUM(E34:E43)</f>
        <v>86343</v>
      </c>
      <c r="F33" s="353">
        <f>SUM(F34:F43)</f>
        <v>86343</v>
      </c>
      <c r="G33" s="123">
        <f>SUM(G34:G43)</f>
        <v>63298</v>
      </c>
    </row>
    <row r="34" spans="1:7" s="209" customFormat="1" ht="12" customHeight="1">
      <c r="A34" s="13" t="s">
        <v>63</v>
      </c>
      <c r="B34" s="210" t="s">
        <v>200</v>
      </c>
      <c r="C34" s="265"/>
      <c r="D34" s="265"/>
      <c r="E34" s="340"/>
      <c r="F34" s="354"/>
      <c r="G34" s="126">
        <v>80</v>
      </c>
    </row>
    <row r="35" spans="1:7" s="209" customFormat="1" ht="12" customHeight="1">
      <c r="A35" s="12" t="s">
        <v>64</v>
      </c>
      <c r="B35" s="211" t="s">
        <v>201</v>
      </c>
      <c r="C35" s="266">
        <v>45125</v>
      </c>
      <c r="D35" s="266">
        <v>45125</v>
      </c>
      <c r="E35" s="341">
        <v>45925</v>
      </c>
      <c r="F35" s="278">
        <v>45925</v>
      </c>
      <c r="G35" s="125">
        <v>33209</v>
      </c>
    </row>
    <row r="36" spans="1:7" s="209" customFormat="1" ht="12" customHeight="1">
      <c r="A36" s="12" t="s">
        <v>65</v>
      </c>
      <c r="B36" s="211" t="s">
        <v>202</v>
      </c>
      <c r="C36" s="266">
        <v>0</v>
      </c>
      <c r="D36" s="266">
        <v>0</v>
      </c>
      <c r="E36" s="341">
        <v>0</v>
      </c>
      <c r="F36" s="278">
        <v>0</v>
      </c>
      <c r="G36" s="125">
        <v>14</v>
      </c>
    </row>
    <row r="37" spans="1:7" s="209" customFormat="1" ht="12" customHeight="1">
      <c r="A37" s="12" t="s">
        <v>108</v>
      </c>
      <c r="B37" s="211" t="s">
        <v>203</v>
      </c>
      <c r="C37" s="266"/>
      <c r="D37" s="266"/>
      <c r="E37" s="341"/>
      <c r="F37" s="278"/>
      <c r="G37" s="125">
        <v>295</v>
      </c>
    </row>
    <row r="38" spans="1:7" s="209" customFormat="1" ht="12" customHeight="1">
      <c r="A38" s="12" t="s">
        <v>109</v>
      </c>
      <c r="B38" s="211" t="s">
        <v>204</v>
      </c>
      <c r="C38" s="266">
        <v>9051</v>
      </c>
      <c r="D38" s="266">
        <v>9051</v>
      </c>
      <c r="E38" s="341">
        <v>15268</v>
      </c>
      <c r="F38" s="278">
        <v>15268</v>
      </c>
      <c r="G38" s="125">
        <v>10899</v>
      </c>
    </row>
    <row r="39" spans="1:7" s="209" customFormat="1" ht="12" customHeight="1">
      <c r="A39" s="12" t="s">
        <v>110</v>
      </c>
      <c r="B39" s="211" t="s">
        <v>205</v>
      </c>
      <c r="C39" s="266">
        <v>13491</v>
      </c>
      <c r="D39" s="266">
        <v>13491</v>
      </c>
      <c r="E39" s="341">
        <v>15385</v>
      </c>
      <c r="F39" s="278">
        <v>15385</v>
      </c>
      <c r="G39" s="125">
        <v>10973</v>
      </c>
    </row>
    <row r="40" spans="1:7" s="209" customFormat="1" ht="12" customHeight="1">
      <c r="A40" s="12" t="s">
        <v>111</v>
      </c>
      <c r="B40" s="211" t="s">
        <v>206</v>
      </c>
      <c r="C40" s="266">
        <v>9465</v>
      </c>
      <c r="D40" s="266">
        <v>9465</v>
      </c>
      <c r="E40" s="341">
        <v>9465</v>
      </c>
      <c r="F40" s="278">
        <v>9465</v>
      </c>
      <c r="G40" s="125">
        <v>7347</v>
      </c>
    </row>
    <row r="41" spans="1:7" s="209" customFormat="1" ht="12" customHeight="1">
      <c r="A41" s="12" t="s">
        <v>112</v>
      </c>
      <c r="B41" s="211" t="s">
        <v>207</v>
      </c>
      <c r="C41" s="266">
        <v>300</v>
      </c>
      <c r="D41" s="266">
        <v>300</v>
      </c>
      <c r="E41" s="341">
        <v>300</v>
      </c>
      <c r="F41" s="278">
        <v>300</v>
      </c>
      <c r="G41" s="125">
        <v>471</v>
      </c>
    </row>
    <row r="42" spans="1:7" s="209" customFormat="1" ht="12" customHeight="1">
      <c r="A42" s="12" t="s">
        <v>198</v>
      </c>
      <c r="B42" s="211" t="s">
        <v>208</v>
      </c>
      <c r="C42" s="270"/>
      <c r="D42" s="270"/>
      <c r="E42" s="345"/>
      <c r="F42" s="357"/>
      <c r="G42" s="128"/>
    </row>
    <row r="43" spans="1:7" s="209" customFormat="1" ht="12" customHeight="1" thickBot="1">
      <c r="A43" s="14" t="s">
        <v>199</v>
      </c>
      <c r="B43" s="212" t="s">
        <v>209</v>
      </c>
      <c r="C43" s="271"/>
      <c r="D43" s="271"/>
      <c r="E43" s="346"/>
      <c r="F43" s="358"/>
      <c r="G43" s="199">
        <v>10</v>
      </c>
    </row>
    <row r="44" spans="1:7" s="209" customFormat="1" ht="12" customHeight="1" thickBot="1">
      <c r="A44" s="18" t="s">
        <v>13</v>
      </c>
      <c r="B44" s="19" t="s">
        <v>210</v>
      </c>
      <c r="C44" s="264">
        <f>SUM(C45:C49)</f>
        <v>0</v>
      </c>
      <c r="D44" s="264">
        <f>SUM(D45:D49)</f>
        <v>0</v>
      </c>
      <c r="E44" s="339">
        <f>SUM(E45:E49)</f>
        <v>0</v>
      </c>
      <c r="F44" s="353">
        <f>SUM(F45:F49)</f>
        <v>0</v>
      </c>
      <c r="G44" s="123">
        <f>SUM(G45:G49)</f>
        <v>0</v>
      </c>
    </row>
    <row r="45" spans="1:7" s="209" customFormat="1" ht="12" customHeight="1">
      <c r="A45" s="13" t="s">
        <v>66</v>
      </c>
      <c r="B45" s="210" t="s">
        <v>214</v>
      </c>
      <c r="C45" s="272"/>
      <c r="D45" s="272"/>
      <c r="E45" s="347"/>
      <c r="F45" s="359"/>
      <c r="G45" s="252"/>
    </row>
    <row r="46" spans="1:7" s="209" customFormat="1" ht="12" customHeight="1">
      <c r="A46" s="12" t="s">
        <v>67</v>
      </c>
      <c r="B46" s="211" t="s">
        <v>215</v>
      </c>
      <c r="C46" s="270"/>
      <c r="D46" s="270"/>
      <c r="E46" s="345"/>
      <c r="F46" s="357"/>
      <c r="G46" s="128"/>
    </row>
    <row r="47" spans="1:7" s="209" customFormat="1" ht="12" customHeight="1">
      <c r="A47" s="12" t="s">
        <v>211</v>
      </c>
      <c r="B47" s="211" t="s">
        <v>216</v>
      </c>
      <c r="C47" s="270"/>
      <c r="D47" s="270"/>
      <c r="E47" s="345"/>
      <c r="F47" s="357"/>
      <c r="G47" s="128"/>
    </row>
    <row r="48" spans="1:7" s="209" customFormat="1" ht="12" customHeight="1">
      <c r="A48" s="12" t="s">
        <v>212</v>
      </c>
      <c r="B48" s="211" t="s">
        <v>217</v>
      </c>
      <c r="C48" s="270"/>
      <c r="D48" s="270"/>
      <c r="E48" s="345"/>
      <c r="F48" s="357"/>
      <c r="G48" s="128"/>
    </row>
    <row r="49" spans="1:7" s="209" customFormat="1" ht="12" customHeight="1" thickBot="1">
      <c r="A49" s="14" t="s">
        <v>213</v>
      </c>
      <c r="B49" s="212" t="s">
        <v>218</v>
      </c>
      <c r="C49" s="271"/>
      <c r="D49" s="271"/>
      <c r="E49" s="346"/>
      <c r="F49" s="358"/>
      <c r="G49" s="199"/>
    </row>
    <row r="50" spans="1:7" s="209" customFormat="1" ht="12" customHeight="1" thickBot="1">
      <c r="A50" s="18" t="s">
        <v>113</v>
      </c>
      <c r="B50" s="19" t="s">
        <v>219</v>
      </c>
      <c r="C50" s="264">
        <f>SUM(C51:C53)</f>
        <v>6207</v>
      </c>
      <c r="D50" s="264">
        <f>SUM(D51:D53)</f>
        <v>6207</v>
      </c>
      <c r="E50" s="339">
        <f>SUM(E51:E53)</f>
        <v>6207</v>
      </c>
      <c r="F50" s="353">
        <f>SUM(F51:F53)</f>
        <v>6207</v>
      </c>
      <c r="G50" s="123">
        <f>SUM(G51:G53)</f>
        <v>563</v>
      </c>
    </row>
    <row r="51" spans="1:7" s="209" customFormat="1" ht="12" customHeight="1">
      <c r="A51" s="13" t="s">
        <v>68</v>
      </c>
      <c r="B51" s="210" t="s">
        <v>220</v>
      </c>
      <c r="C51" s="265"/>
      <c r="D51" s="265"/>
      <c r="E51" s="340"/>
      <c r="F51" s="354"/>
      <c r="G51" s="126"/>
    </row>
    <row r="52" spans="1:7" s="209" customFormat="1" ht="12" customHeight="1">
      <c r="A52" s="12" t="s">
        <v>69</v>
      </c>
      <c r="B52" s="211" t="s">
        <v>402</v>
      </c>
      <c r="C52" s="266">
        <v>300</v>
      </c>
      <c r="D52" s="266">
        <v>300</v>
      </c>
      <c r="E52" s="341">
        <v>300</v>
      </c>
      <c r="F52" s="278">
        <v>300</v>
      </c>
      <c r="G52" s="125">
        <v>163</v>
      </c>
    </row>
    <row r="53" spans="1:7" s="209" customFormat="1" ht="12" customHeight="1">
      <c r="A53" s="12" t="s">
        <v>223</v>
      </c>
      <c r="B53" s="211" t="s">
        <v>221</v>
      </c>
      <c r="C53" s="266">
        <v>5907</v>
      </c>
      <c r="D53" s="266">
        <v>5907</v>
      </c>
      <c r="E53" s="341">
        <v>5907</v>
      </c>
      <c r="F53" s="278">
        <v>5907</v>
      </c>
      <c r="G53" s="125">
        <v>400</v>
      </c>
    </row>
    <row r="54" spans="1:7" s="209" customFormat="1" ht="12" customHeight="1" thickBot="1">
      <c r="A54" s="14" t="s">
        <v>224</v>
      </c>
      <c r="B54" s="212" t="s">
        <v>222</v>
      </c>
      <c r="C54" s="267">
        <v>5907</v>
      </c>
      <c r="D54" s="267">
        <v>5907</v>
      </c>
      <c r="E54" s="342">
        <v>5907</v>
      </c>
      <c r="F54" s="279">
        <v>5907</v>
      </c>
      <c r="G54" s="127"/>
    </row>
    <row r="55" spans="1:7" s="209" customFormat="1" ht="12" customHeight="1" thickBot="1">
      <c r="A55" s="18" t="s">
        <v>15</v>
      </c>
      <c r="B55" s="118" t="s">
        <v>225</v>
      </c>
      <c r="C55" s="264">
        <f>SUM(C56:C58)</f>
        <v>34289</v>
      </c>
      <c r="D55" s="264">
        <f>SUM(D56:D58)</f>
        <v>35813</v>
      </c>
      <c r="E55" s="339">
        <f>SUM(E56:E58)</f>
        <v>35813</v>
      </c>
      <c r="F55" s="353">
        <f>SUM(F56:F58)</f>
        <v>35813</v>
      </c>
      <c r="G55" s="123">
        <f>SUM(G56:G58)</f>
        <v>34489</v>
      </c>
    </row>
    <row r="56" spans="1:7" s="209" customFormat="1" ht="12" customHeight="1">
      <c r="A56" s="13" t="s">
        <v>114</v>
      </c>
      <c r="B56" s="210" t="s">
        <v>227</v>
      </c>
      <c r="C56" s="270"/>
      <c r="D56" s="270"/>
      <c r="E56" s="345"/>
      <c r="F56" s="357"/>
      <c r="G56" s="128"/>
    </row>
    <row r="57" spans="1:7" s="209" customFormat="1" ht="12" customHeight="1">
      <c r="A57" s="12" t="s">
        <v>115</v>
      </c>
      <c r="B57" s="211" t="s">
        <v>403</v>
      </c>
      <c r="C57" s="270">
        <v>1000</v>
      </c>
      <c r="D57" s="270">
        <v>1000</v>
      </c>
      <c r="E57" s="345">
        <v>1000</v>
      </c>
      <c r="F57" s="357">
        <v>1000</v>
      </c>
      <c r="G57" s="128">
        <v>1165</v>
      </c>
    </row>
    <row r="58" spans="1:7" s="209" customFormat="1" ht="12" customHeight="1">
      <c r="A58" s="12" t="s">
        <v>142</v>
      </c>
      <c r="B58" s="211" t="s">
        <v>228</v>
      </c>
      <c r="C58" s="270">
        <v>33289</v>
      </c>
      <c r="D58" s="270">
        <v>34813</v>
      </c>
      <c r="E58" s="345">
        <v>34813</v>
      </c>
      <c r="F58" s="357">
        <v>34813</v>
      </c>
      <c r="G58" s="128">
        <v>33324</v>
      </c>
    </row>
    <row r="59" spans="1:7" s="209" customFormat="1" ht="12" customHeight="1" thickBot="1">
      <c r="A59" s="14" t="s">
        <v>226</v>
      </c>
      <c r="B59" s="212" t="s">
        <v>229</v>
      </c>
      <c r="C59" s="270">
        <v>29463</v>
      </c>
      <c r="D59" s="270">
        <v>29463</v>
      </c>
      <c r="E59" s="345">
        <v>29463</v>
      </c>
      <c r="F59" s="357">
        <v>29463</v>
      </c>
      <c r="G59" s="128">
        <v>30004</v>
      </c>
    </row>
    <row r="60" spans="1:7" s="209" customFormat="1" ht="12" customHeight="1" thickBot="1">
      <c r="A60" s="18" t="s">
        <v>16</v>
      </c>
      <c r="B60" s="19" t="s">
        <v>230</v>
      </c>
      <c r="C60" s="268">
        <f>+C5+C12+C19+C26+C33+C44+C50+C55</f>
        <v>456239</v>
      </c>
      <c r="D60" s="268">
        <f>+D5+D12+D19+D26+D33+D44+D50+D55</f>
        <v>462265</v>
      </c>
      <c r="E60" s="343">
        <f>+E5+E12+E19+E26+E33+E44+E50+E55</f>
        <v>480018</v>
      </c>
      <c r="F60" s="355">
        <f>+F5+F12+F19+F26+F33+F44+F50+F55</f>
        <v>480244</v>
      </c>
      <c r="G60" s="129">
        <f>+G5+G12+G19+G26+G33+G44+G50+G55</f>
        <v>391217</v>
      </c>
    </row>
    <row r="61" spans="1:7" s="209" customFormat="1" ht="12" customHeight="1" thickBot="1">
      <c r="A61" s="213" t="s">
        <v>231</v>
      </c>
      <c r="B61" s="118" t="s">
        <v>232</v>
      </c>
      <c r="C61" s="264">
        <f>SUM(C62:C64)</f>
        <v>0</v>
      </c>
      <c r="D61" s="264">
        <f>SUM(D62:D64)</f>
        <v>0</v>
      </c>
      <c r="E61" s="339">
        <f>SUM(E62:E64)</f>
        <v>0</v>
      </c>
      <c r="F61" s="353">
        <f>SUM(F62:F64)</f>
        <v>0</v>
      </c>
      <c r="G61" s="123">
        <f>SUM(G62:G64)</f>
        <v>0</v>
      </c>
    </row>
    <row r="62" spans="1:7" s="209" customFormat="1" ht="12" customHeight="1">
      <c r="A62" s="13" t="s">
        <v>265</v>
      </c>
      <c r="B62" s="210" t="s">
        <v>233</v>
      </c>
      <c r="C62" s="270"/>
      <c r="D62" s="270"/>
      <c r="E62" s="345"/>
      <c r="F62" s="357"/>
      <c r="G62" s="128"/>
    </row>
    <row r="63" spans="1:7" s="209" customFormat="1" ht="12" customHeight="1">
      <c r="A63" s="12" t="s">
        <v>274</v>
      </c>
      <c r="B63" s="211" t="s">
        <v>234</v>
      </c>
      <c r="C63" s="270"/>
      <c r="D63" s="270"/>
      <c r="E63" s="345"/>
      <c r="F63" s="357"/>
      <c r="G63" s="128"/>
    </row>
    <row r="64" spans="1:7" s="209" customFormat="1" ht="12" customHeight="1" thickBot="1">
      <c r="A64" s="14" t="s">
        <v>275</v>
      </c>
      <c r="B64" s="214" t="s">
        <v>235</v>
      </c>
      <c r="C64" s="270"/>
      <c r="D64" s="270"/>
      <c r="E64" s="345"/>
      <c r="F64" s="357"/>
      <c r="G64" s="128"/>
    </row>
    <row r="65" spans="1:7" s="209" customFormat="1" ht="12" customHeight="1" thickBot="1">
      <c r="A65" s="213" t="s">
        <v>236</v>
      </c>
      <c r="B65" s="118" t="s">
        <v>237</v>
      </c>
      <c r="C65" s="264">
        <f>SUM(C66:C69)</f>
        <v>0</v>
      </c>
      <c r="D65" s="264">
        <f>SUM(D66:D69)</f>
        <v>0</v>
      </c>
      <c r="E65" s="339">
        <f>SUM(E66:E69)</f>
        <v>0</v>
      </c>
      <c r="F65" s="353">
        <f>SUM(F66:F69)</f>
        <v>0</v>
      </c>
      <c r="G65" s="123">
        <f>SUM(G66:G69)</f>
        <v>0</v>
      </c>
    </row>
    <row r="66" spans="1:7" s="209" customFormat="1" ht="12" customHeight="1">
      <c r="A66" s="13" t="s">
        <v>91</v>
      </c>
      <c r="B66" s="210" t="s">
        <v>238</v>
      </c>
      <c r="C66" s="270"/>
      <c r="D66" s="270"/>
      <c r="E66" s="345"/>
      <c r="F66" s="357"/>
      <c r="G66" s="128"/>
    </row>
    <row r="67" spans="1:7" s="209" customFormat="1" ht="12" customHeight="1">
      <c r="A67" s="12" t="s">
        <v>92</v>
      </c>
      <c r="B67" s="211" t="s">
        <v>239</v>
      </c>
      <c r="C67" s="270"/>
      <c r="D67" s="270"/>
      <c r="E67" s="345"/>
      <c r="F67" s="357"/>
      <c r="G67" s="128"/>
    </row>
    <row r="68" spans="1:7" s="209" customFormat="1" ht="12" customHeight="1">
      <c r="A68" s="12" t="s">
        <v>266</v>
      </c>
      <c r="B68" s="211" t="s">
        <v>240</v>
      </c>
      <c r="C68" s="270"/>
      <c r="D68" s="270"/>
      <c r="E68" s="345"/>
      <c r="F68" s="357"/>
      <c r="G68" s="128"/>
    </row>
    <row r="69" spans="1:7" s="209" customFormat="1" ht="12" customHeight="1" thickBot="1">
      <c r="A69" s="14" t="s">
        <v>267</v>
      </c>
      <c r="B69" s="212" t="s">
        <v>241</v>
      </c>
      <c r="C69" s="270"/>
      <c r="D69" s="270"/>
      <c r="E69" s="345"/>
      <c r="F69" s="357"/>
      <c r="G69" s="128"/>
    </row>
    <row r="70" spans="1:7" s="209" customFormat="1" ht="12" customHeight="1" thickBot="1">
      <c r="A70" s="213" t="s">
        <v>242</v>
      </c>
      <c r="B70" s="118" t="s">
        <v>243</v>
      </c>
      <c r="C70" s="264">
        <f>SUM(C71:C72)</f>
        <v>31500</v>
      </c>
      <c r="D70" s="264">
        <f>SUM(D71:D72)</f>
        <v>40495</v>
      </c>
      <c r="E70" s="339">
        <f>SUM(E71:E72)</f>
        <v>40495</v>
      </c>
      <c r="F70" s="353">
        <f>SUM(F71:F72)</f>
        <v>40495</v>
      </c>
      <c r="G70" s="123">
        <f>SUM(G71:G72)</f>
        <v>40495</v>
      </c>
    </row>
    <row r="71" spans="1:7" s="209" customFormat="1" ht="12" customHeight="1">
      <c r="A71" s="13" t="s">
        <v>268</v>
      </c>
      <c r="B71" s="210" t="s">
        <v>244</v>
      </c>
      <c r="C71" s="270">
        <v>31500</v>
      </c>
      <c r="D71" s="270">
        <v>40495</v>
      </c>
      <c r="E71" s="345">
        <v>40495</v>
      </c>
      <c r="F71" s="357">
        <v>40495</v>
      </c>
      <c r="G71" s="128">
        <v>40495</v>
      </c>
    </row>
    <row r="72" spans="1:7" s="209" customFormat="1" ht="12" customHeight="1" thickBot="1">
      <c r="A72" s="14" t="s">
        <v>269</v>
      </c>
      <c r="B72" s="212" t="s">
        <v>245</v>
      </c>
      <c r="C72" s="270"/>
      <c r="D72" s="270"/>
      <c r="E72" s="345"/>
      <c r="F72" s="357"/>
      <c r="G72" s="128"/>
    </row>
    <row r="73" spans="1:7" s="209" customFormat="1" ht="12" customHeight="1" thickBot="1">
      <c r="A73" s="213" t="s">
        <v>246</v>
      </c>
      <c r="B73" s="118" t="s">
        <v>247</v>
      </c>
      <c r="C73" s="264">
        <f>SUM(C74:C76)</f>
        <v>0</v>
      </c>
      <c r="D73" s="264">
        <f>SUM(D74:D76)</f>
        <v>0</v>
      </c>
      <c r="E73" s="339">
        <f>SUM(E74:E76)</f>
        <v>0</v>
      </c>
      <c r="F73" s="353">
        <f>SUM(F74:F76)</f>
        <v>0</v>
      </c>
      <c r="G73" s="123">
        <f>SUM(G74:G76)</f>
        <v>0</v>
      </c>
    </row>
    <row r="74" spans="1:7" s="209" customFormat="1" ht="12" customHeight="1">
      <c r="A74" s="13" t="s">
        <v>270</v>
      </c>
      <c r="B74" s="210" t="s">
        <v>248</v>
      </c>
      <c r="C74" s="270"/>
      <c r="D74" s="270"/>
      <c r="E74" s="345"/>
      <c r="F74" s="357"/>
      <c r="G74" s="128"/>
    </row>
    <row r="75" spans="1:7" s="209" customFormat="1" ht="12" customHeight="1">
      <c r="A75" s="12" t="s">
        <v>271</v>
      </c>
      <c r="B75" s="211" t="s">
        <v>249</v>
      </c>
      <c r="C75" s="270"/>
      <c r="D75" s="270"/>
      <c r="E75" s="345"/>
      <c r="F75" s="357"/>
      <c r="G75" s="128"/>
    </row>
    <row r="76" spans="1:7" s="209" customFormat="1" ht="12" customHeight="1" thickBot="1">
      <c r="A76" s="14" t="s">
        <v>272</v>
      </c>
      <c r="B76" s="212" t="s">
        <v>250</v>
      </c>
      <c r="C76" s="270"/>
      <c r="D76" s="270"/>
      <c r="E76" s="345"/>
      <c r="F76" s="357"/>
      <c r="G76" s="128"/>
    </row>
    <row r="77" spans="1:7" s="209" customFormat="1" ht="12" customHeight="1" thickBot="1">
      <c r="A77" s="213" t="s">
        <v>251</v>
      </c>
      <c r="B77" s="118" t="s">
        <v>273</v>
      </c>
      <c r="C77" s="264">
        <f>SUM(C78:C81)</f>
        <v>0</v>
      </c>
      <c r="D77" s="264">
        <f>SUM(D78:D81)</f>
        <v>0</v>
      </c>
      <c r="E77" s="339">
        <f>SUM(E78:E81)</f>
        <v>0</v>
      </c>
      <c r="F77" s="353">
        <f>SUM(F78:F81)</f>
        <v>0</v>
      </c>
      <c r="G77" s="123">
        <f>SUM(G78:G81)</f>
        <v>0</v>
      </c>
    </row>
    <row r="78" spans="1:7" s="209" customFormat="1" ht="12" customHeight="1">
      <c r="A78" s="215" t="s">
        <v>252</v>
      </c>
      <c r="B78" s="210" t="s">
        <v>253</v>
      </c>
      <c r="C78" s="270"/>
      <c r="D78" s="270"/>
      <c r="E78" s="345"/>
      <c r="F78" s="357"/>
      <c r="G78" s="128"/>
    </row>
    <row r="79" spans="1:7" s="209" customFormat="1" ht="12" customHeight="1">
      <c r="A79" s="216" t="s">
        <v>254</v>
      </c>
      <c r="B79" s="211" t="s">
        <v>255</v>
      </c>
      <c r="C79" s="270"/>
      <c r="D79" s="270"/>
      <c r="E79" s="345"/>
      <c r="F79" s="357"/>
      <c r="G79" s="128"/>
    </row>
    <row r="80" spans="1:7" s="209" customFormat="1" ht="12" customHeight="1">
      <c r="A80" s="216" t="s">
        <v>256</v>
      </c>
      <c r="B80" s="211" t="s">
        <v>257</v>
      </c>
      <c r="C80" s="270"/>
      <c r="D80" s="270"/>
      <c r="E80" s="345"/>
      <c r="F80" s="357"/>
      <c r="G80" s="128"/>
    </row>
    <row r="81" spans="1:7" s="209" customFormat="1" ht="12" customHeight="1" thickBot="1">
      <c r="A81" s="217" t="s">
        <v>258</v>
      </c>
      <c r="B81" s="212" t="s">
        <v>259</v>
      </c>
      <c r="C81" s="270"/>
      <c r="D81" s="270"/>
      <c r="E81" s="345"/>
      <c r="F81" s="357"/>
      <c r="G81" s="128"/>
    </row>
    <row r="82" spans="1:7" s="209" customFormat="1" ht="13.5" customHeight="1" thickBot="1">
      <c r="A82" s="213" t="s">
        <v>260</v>
      </c>
      <c r="B82" s="118" t="s">
        <v>261</v>
      </c>
      <c r="C82" s="273"/>
      <c r="D82" s="273"/>
      <c r="E82" s="348"/>
      <c r="F82" s="310"/>
      <c r="G82" s="253"/>
    </row>
    <row r="83" spans="1:7" s="209" customFormat="1" ht="15.75" customHeight="1" thickBot="1">
      <c r="A83" s="213" t="s">
        <v>262</v>
      </c>
      <c r="B83" s="218" t="s">
        <v>263</v>
      </c>
      <c r="C83" s="268">
        <f>+C61+C65+C70+C73+C77+C82</f>
        <v>31500</v>
      </c>
      <c r="D83" s="268">
        <f>+D61+D65+D70+D73+D77+D82</f>
        <v>40495</v>
      </c>
      <c r="E83" s="343">
        <f>+E61+E65+E70+E73+E77+E82</f>
        <v>40495</v>
      </c>
      <c r="F83" s="355">
        <f>+F61+F65+F70+F73+F77+F82</f>
        <v>40495</v>
      </c>
      <c r="G83" s="129">
        <f>+G61+G65+G70+G73+G77+G82</f>
        <v>40495</v>
      </c>
    </row>
    <row r="84" spans="1:7" s="209" customFormat="1" ht="16.5" customHeight="1" thickBot="1">
      <c r="A84" s="219" t="s">
        <v>276</v>
      </c>
      <c r="B84" s="220" t="s">
        <v>264</v>
      </c>
      <c r="C84" s="268">
        <f>+C60+C83</f>
        <v>487739</v>
      </c>
      <c r="D84" s="268">
        <f>+D60+D83</f>
        <v>502760</v>
      </c>
      <c r="E84" s="343">
        <f>+E60+E83</f>
        <v>520513</v>
      </c>
      <c r="F84" s="355">
        <f>+F60+F83</f>
        <v>520739</v>
      </c>
      <c r="G84" s="129">
        <f>+G60+G83</f>
        <v>431712</v>
      </c>
    </row>
    <row r="85" spans="1:7" s="209" customFormat="1" ht="83.25" customHeight="1">
      <c r="A85" s="3"/>
      <c r="B85" s="4"/>
      <c r="C85" s="130"/>
    </row>
    <row r="86" spans="1:7" ht="16.5" customHeight="1">
      <c r="A86" s="374" t="s">
        <v>36</v>
      </c>
      <c r="B86" s="374"/>
      <c r="C86" s="374"/>
    </row>
    <row r="87" spans="1:7" s="221" customFormat="1" ht="16.5" customHeight="1" thickBot="1">
      <c r="A87" s="378" t="s">
        <v>95</v>
      </c>
      <c r="B87" s="378"/>
      <c r="C87" s="380" t="s">
        <v>141</v>
      </c>
      <c r="D87" s="376"/>
      <c r="E87" s="376"/>
      <c r="F87" s="377"/>
      <c r="G87" s="377"/>
    </row>
    <row r="88" spans="1:7" ht="38.1" customHeight="1" thickBot="1">
      <c r="A88" s="21" t="s">
        <v>58</v>
      </c>
      <c r="B88" s="22" t="s">
        <v>37</v>
      </c>
      <c r="C88" s="262" t="s">
        <v>166</v>
      </c>
      <c r="D88" s="262" t="s">
        <v>420</v>
      </c>
      <c r="E88" s="262" t="s">
        <v>423</v>
      </c>
      <c r="F88" s="262" t="s">
        <v>428</v>
      </c>
      <c r="G88" s="30" t="s">
        <v>430</v>
      </c>
    </row>
    <row r="89" spans="1:7" s="208" customFormat="1" ht="12" customHeight="1" thickBot="1">
      <c r="A89" s="27">
        <v>1</v>
      </c>
      <c r="B89" s="28">
        <v>2</v>
      </c>
      <c r="C89" s="274">
        <v>3</v>
      </c>
      <c r="D89" s="274">
        <v>4</v>
      </c>
      <c r="E89" s="274">
        <v>5</v>
      </c>
      <c r="F89" s="274">
        <v>6</v>
      </c>
      <c r="G89" s="29">
        <v>7</v>
      </c>
    </row>
    <row r="90" spans="1:7" ht="12" customHeight="1" thickBot="1">
      <c r="A90" s="20" t="s">
        <v>8</v>
      </c>
      <c r="B90" s="26" t="s">
        <v>279</v>
      </c>
      <c r="C90" s="275">
        <f>SUM(C91:C95)</f>
        <v>398693</v>
      </c>
      <c r="D90" s="275">
        <f>SUM(D91:D95)</f>
        <v>410260</v>
      </c>
      <c r="E90" s="275">
        <f>SUM(E91:E95)</f>
        <v>417370</v>
      </c>
      <c r="F90" s="275">
        <f>SUM(F91:F95)</f>
        <v>421850</v>
      </c>
      <c r="G90" s="122">
        <f>SUM(G91:G95)</f>
        <v>293714</v>
      </c>
    </row>
    <row r="91" spans="1:7" ht="12" customHeight="1">
      <c r="A91" s="15" t="s">
        <v>70</v>
      </c>
      <c r="B91" s="8" t="s">
        <v>38</v>
      </c>
      <c r="C91" s="276">
        <v>151210</v>
      </c>
      <c r="D91" s="276">
        <v>154269</v>
      </c>
      <c r="E91" s="276">
        <v>157074</v>
      </c>
      <c r="F91" s="276">
        <v>157074</v>
      </c>
      <c r="G91" s="124">
        <v>114562</v>
      </c>
    </row>
    <row r="92" spans="1:7" ht="12" customHeight="1">
      <c r="A92" s="12" t="s">
        <v>71</v>
      </c>
      <c r="B92" s="6" t="s">
        <v>116</v>
      </c>
      <c r="C92" s="266">
        <v>39823</v>
      </c>
      <c r="D92" s="266">
        <v>40692</v>
      </c>
      <c r="E92" s="266">
        <v>41361</v>
      </c>
      <c r="F92" s="266">
        <v>41361</v>
      </c>
      <c r="G92" s="125">
        <v>29890</v>
      </c>
    </row>
    <row r="93" spans="1:7" ht="12" customHeight="1">
      <c r="A93" s="12" t="s">
        <v>72</v>
      </c>
      <c r="B93" s="6" t="s">
        <v>89</v>
      </c>
      <c r="C93" s="267">
        <v>186316</v>
      </c>
      <c r="D93" s="267">
        <v>193955</v>
      </c>
      <c r="E93" s="267">
        <v>197270</v>
      </c>
      <c r="F93" s="267">
        <v>200926</v>
      </c>
      <c r="G93" s="127">
        <v>134964</v>
      </c>
    </row>
    <row r="94" spans="1:7" ht="12" customHeight="1">
      <c r="A94" s="12" t="s">
        <v>73</v>
      </c>
      <c r="B94" s="9" t="s">
        <v>117</v>
      </c>
      <c r="C94" s="267">
        <v>8577</v>
      </c>
      <c r="D94" s="267">
        <v>8577</v>
      </c>
      <c r="E94" s="267">
        <v>8577</v>
      </c>
      <c r="F94" s="267">
        <v>8803</v>
      </c>
      <c r="G94" s="127">
        <v>4052</v>
      </c>
    </row>
    <row r="95" spans="1:7" ht="12" customHeight="1">
      <c r="A95" s="12" t="s">
        <v>81</v>
      </c>
      <c r="B95" s="17" t="s">
        <v>118</v>
      </c>
      <c r="C95" s="267">
        <f>SUM(C96:C105)</f>
        <v>12767</v>
      </c>
      <c r="D95" s="267">
        <f>SUM(D96:D105)</f>
        <v>12767</v>
      </c>
      <c r="E95" s="267">
        <f>SUM(E96:E105)</f>
        <v>13088</v>
      </c>
      <c r="F95" s="267">
        <f>SUM(F96:F105)</f>
        <v>13686</v>
      </c>
      <c r="G95" s="127">
        <f>SUM(G96:G105)</f>
        <v>10246</v>
      </c>
    </row>
    <row r="96" spans="1:7" ht="12" customHeight="1">
      <c r="A96" s="12" t="s">
        <v>74</v>
      </c>
      <c r="B96" s="6" t="s">
        <v>280</v>
      </c>
      <c r="C96" s="267">
        <v>0</v>
      </c>
      <c r="D96" s="267">
        <v>0</v>
      </c>
      <c r="E96" s="267">
        <v>291</v>
      </c>
      <c r="F96" s="267">
        <v>291</v>
      </c>
      <c r="G96" s="127">
        <v>291</v>
      </c>
    </row>
    <row r="97" spans="1:7" ht="12" customHeight="1">
      <c r="A97" s="12" t="s">
        <v>75</v>
      </c>
      <c r="B97" s="70" t="s">
        <v>281</v>
      </c>
      <c r="C97" s="267"/>
      <c r="D97" s="267"/>
      <c r="E97" s="267"/>
      <c r="F97" s="267"/>
      <c r="G97" s="127"/>
    </row>
    <row r="98" spans="1:7" ht="12" customHeight="1">
      <c r="A98" s="12" t="s">
        <v>82</v>
      </c>
      <c r="B98" s="71" t="s">
        <v>282</v>
      </c>
      <c r="C98" s="267"/>
      <c r="D98" s="267"/>
      <c r="E98" s="267"/>
      <c r="F98" s="267"/>
      <c r="G98" s="127"/>
    </row>
    <row r="99" spans="1:7" ht="12" customHeight="1">
      <c r="A99" s="12" t="s">
        <v>83</v>
      </c>
      <c r="B99" s="71" t="s">
        <v>283</v>
      </c>
      <c r="C99" s="267"/>
      <c r="D99" s="267"/>
      <c r="E99" s="267"/>
      <c r="F99" s="267"/>
      <c r="G99" s="127"/>
    </row>
    <row r="100" spans="1:7" ht="12" customHeight="1">
      <c r="A100" s="12" t="s">
        <v>84</v>
      </c>
      <c r="B100" s="70" t="s">
        <v>284</v>
      </c>
      <c r="C100" s="267">
        <v>3300</v>
      </c>
      <c r="D100" s="267">
        <v>3300</v>
      </c>
      <c r="E100" s="267">
        <v>3300</v>
      </c>
      <c r="F100" s="267">
        <v>3300</v>
      </c>
      <c r="G100" s="127">
        <v>1175</v>
      </c>
    </row>
    <row r="101" spans="1:7" ht="12" customHeight="1">
      <c r="A101" s="12" t="s">
        <v>85</v>
      </c>
      <c r="B101" s="70" t="s">
        <v>285</v>
      </c>
      <c r="C101" s="267"/>
      <c r="D101" s="267"/>
      <c r="E101" s="267"/>
      <c r="F101" s="267"/>
      <c r="G101" s="127"/>
    </row>
    <row r="102" spans="1:7" ht="12" customHeight="1">
      <c r="A102" s="12" t="s">
        <v>87</v>
      </c>
      <c r="B102" s="71" t="s">
        <v>286</v>
      </c>
      <c r="C102" s="267">
        <v>300</v>
      </c>
      <c r="D102" s="267">
        <v>300</v>
      </c>
      <c r="E102" s="267">
        <v>300</v>
      </c>
      <c r="F102" s="267">
        <v>300</v>
      </c>
      <c r="G102" s="127">
        <v>305</v>
      </c>
    </row>
    <row r="103" spans="1:7" ht="12" customHeight="1">
      <c r="A103" s="11" t="s">
        <v>119</v>
      </c>
      <c r="B103" s="72" t="s">
        <v>287</v>
      </c>
      <c r="C103" s="267"/>
      <c r="D103" s="267"/>
      <c r="E103" s="267"/>
      <c r="F103" s="267"/>
      <c r="G103" s="127"/>
    </row>
    <row r="104" spans="1:7" ht="12" customHeight="1">
      <c r="A104" s="12" t="s">
        <v>277</v>
      </c>
      <c r="B104" s="72" t="s">
        <v>288</v>
      </c>
      <c r="C104" s="267"/>
      <c r="D104" s="267"/>
      <c r="E104" s="267"/>
      <c r="F104" s="267"/>
      <c r="G104" s="127"/>
    </row>
    <row r="105" spans="1:7" ht="12" customHeight="1" thickBot="1">
      <c r="A105" s="16" t="s">
        <v>278</v>
      </c>
      <c r="B105" s="73" t="s">
        <v>289</v>
      </c>
      <c r="C105" s="277">
        <v>9167</v>
      </c>
      <c r="D105" s="277">
        <v>9167</v>
      </c>
      <c r="E105" s="277">
        <v>9197</v>
      </c>
      <c r="F105" s="277">
        <v>9795</v>
      </c>
      <c r="G105" s="131">
        <v>8475</v>
      </c>
    </row>
    <row r="106" spans="1:7" ht="12" customHeight="1" thickBot="1">
      <c r="A106" s="18" t="s">
        <v>9</v>
      </c>
      <c r="B106" s="25" t="s">
        <v>290</v>
      </c>
      <c r="C106" s="264">
        <f>+C107+C109+C111</f>
        <v>56795</v>
      </c>
      <c r="D106" s="264">
        <f>+D107+D109+D111</f>
        <v>58621</v>
      </c>
      <c r="E106" s="264">
        <f>+E107+E109+E111</f>
        <v>59075</v>
      </c>
      <c r="F106" s="264">
        <f>+F107+F109+F111</f>
        <v>59325</v>
      </c>
      <c r="G106" s="123">
        <f>+G107+G109+G111</f>
        <v>39501</v>
      </c>
    </row>
    <row r="107" spans="1:7" ht="12" customHeight="1">
      <c r="A107" s="13" t="s">
        <v>76</v>
      </c>
      <c r="B107" s="6" t="s">
        <v>140</v>
      </c>
      <c r="C107" s="265">
        <v>5313</v>
      </c>
      <c r="D107" s="265">
        <v>7139</v>
      </c>
      <c r="E107" s="265">
        <v>7593</v>
      </c>
      <c r="F107" s="265">
        <v>7843</v>
      </c>
      <c r="G107" s="126">
        <v>2453</v>
      </c>
    </row>
    <row r="108" spans="1:7" ht="12" customHeight="1">
      <c r="A108" s="13" t="s">
        <v>77</v>
      </c>
      <c r="B108" s="10" t="s">
        <v>294</v>
      </c>
      <c r="C108" s="265"/>
      <c r="D108" s="265"/>
      <c r="E108" s="265"/>
      <c r="F108" s="265"/>
      <c r="G108" s="126"/>
    </row>
    <row r="109" spans="1:7" ht="12" customHeight="1">
      <c r="A109" s="13" t="s">
        <v>78</v>
      </c>
      <c r="B109" s="10" t="s">
        <v>120</v>
      </c>
      <c r="C109" s="266"/>
      <c r="D109" s="266"/>
      <c r="E109" s="266"/>
      <c r="F109" s="266"/>
      <c r="G109" s="125"/>
    </row>
    <row r="110" spans="1:7" ht="12" customHeight="1">
      <c r="A110" s="13" t="s">
        <v>79</v>
      </c>
      <c r="B110" s="10" t="s">
        <v>295</v>
      </c>
      <c r="C110" s="278"/>
      <c r="D110" s="266"/>
      <c r="E110" s="266"/>
      <c r="F110" s="266"/>
      <c r="G110" s="125"/>
    </row>
    <row r="111" spans="1:7" ht="12" customHeight="1">
      <c r="A111" s="13" t="s">
        <v>80</v>
      </c>
      <c r="B111" s="120" t="s">
        <v>143</v>
      </c>
      <c r="C111" s="278">
        <v>51482</v>
      </c>
      <c r="D111" s="266">
        <v>51482</v>
      </c>
      <c r="E111" s="266">
        <v>51482</v>
      </c>
      <c r="F111" s="266">
        <v>51482</v>
      </c>
      <c r="G111" s="125">
        <f>SUM(G112:G119)</f>
        <v>37048</v>
      </c>
    </row>
    <row r="112" spans="1:7" ht="12" customHeight="1">
      <c r="A112" s="13" t="s">
        <v>86</v>
      </c>
      <c r="B112" s="119" t="s">
        <v>404</v>
      </c>
      <c r="C112" s="278"/>
      <c r="D112" s="266"/>
      <c r="E112" s="266"/>
      <c r="F112" s="266"/>
      <c r="G112" s="125"/>
    </row>
    <row r="113" spans="1:7" ht="12" customHeight="1">
      <c r="A113" s="13" t="s">
        <v>88</v>
      </c>
      <c r="B113" s="206" t="s">
        <v>300</v>
      </c>
      <c r="C113" s="278"/>
      <c r="D113" s="266"/>
      <c r="E113" s="266"/>
      <c r="F113" s="266"/>
      <c r="G113" s="125"/>
    </row>
    <row r="114" spans="1:7" ht="22.5">
      <c r="A114" s="13" t="s">
        <v>121</v>
      </c>
      <c r="B114" s="71" t="s">
        <v>283</v>
      </c>
      <c r="C114" s="278"/>
      <c r="D114" s="266"/>
      <c r="E114" s="266"/>
      <c r="F114" s="266"/>
      <c r="G114" s="125"/>
    </row>
    <row r="115" spans="1:7" ht="12" customHeight="1">
      <c r="A115" s="13" t="s">
        <v>122</v>
      </c>
      <c r="B115" s="71" t="s">
        <v>299</v>
      </c>
      <c r="C115" s="278">
        <v>42664</v>
      </c>
      <c r="D115" s="266">
        <v>42664</v>
      </c>
      <c r="E115" s="266">
        <v>42664</v>
      </c>
      <c r="F115" s="266">
        <v>42664</v>
      </c>
      <c r="G115" s="125">
        <v>28081</v>
      </c>
    </row>
    <row r="116" spans="1:7" ht="12" customHeight="1">
      <c r="A116" s="13" t="s">
        <v>123</v>
      </c>
      <c r="B116" s="71" t="s">
        <v>298</v>
      </c>
      <c r="C116" s="278"/>
      <c r="D116" s="266"/>
      <c r="E116" s="266"/>
      <c r="F116" s="266"/>
      <c r="G116" s="125"/>
    </row>
    <row r="117" spans="1:7" ht="12" customHeight="1">
      <c r="A117" s="13" t="s">
        <v>291</v>
      </c>
      <c r="B117" s="71" t="s">
        <v>286</v>
      </c>
      <c r="C117" s="278">
        <v>0</v>
      </c>
      <c r="D117" s="266">
        <v>0</v>
      </c>
      <c r="E117" s="266">
        <v>0</v>
      </c>
      <c r="F117" s="266">
        <v>0</v>
      </c>
      <c r="G117" s="125">
        <v>0</v>
      </c>
    </row>
    <row r="118" spans="1:7" ht="12" customHeight="1">
      <c r="A118" s="13" t="s">
        <v>292</v>
      </c>
      <c r="B118" s="71" t="s">
        <v>297</v>
      </c>
      <c r="C118" s="278"/>
      <c r="D118" s="266"/>
      <c r="E118" s="266"/>
      <c r="F118" s="266"/>
      <c r="G118" s="125"/>
    </row>
    <row r="119" spans="1:7" ht="16.5" thickBot="1">
      <c r="A119" s="11" t="s">
        <v>293</v>
      </c>
      <c r="B119" s="71" t="s">
        <v>296</v>
      </c>
      <c r="C119" s="279">
        <v>8818</v>
      </c>
      <c r="D119" s="267">
        <v>8818</v>
      </c>
      <c r="E119" s="267">
        <v>8818</v>
      </c>
      <c r="F119" s="267">
        <v>8818</v>
      </c>
      <c r="G119" s="127">
        <v>8967</v>
      </c>
    </row>
    <row r="120" spans="1:7" ht="12" customHeight="1" thickBot="1">
      <c r="A120" s="18" t="s">
        <v>10</v>
      </c>
      <c r="B120" s="59" t="s">
        <v>301</v>
      </c>
      <c r="C120" s="264">
        <f>+C121+C122</f>
        <v>1155</v>
      </c>
      <c r="D120" s="264">
        <f>+D121+D122</f>
        <v>2783</v>
      </c>
      <c r="E120" s="264">
        <f>+E121+E122</f>
        <v>12972</v>
      </c>
      <c r="F120" s="264">
        <f>+F121+F122</f>
        <v>8468</v>
      </c>
      <c r="G120" s="123">
        <f>+G121+G122</f>
        <v>0</v>
      </c>
    </row>
    <row r="121" spans="1:7" ht="12" customHeight="1">
      <c r="A121" s="13" t="s">
        <v>59</v>
      </c>
      <c r="B121" s="7" t="s">
        <v>47</v>
      </c>
      <c r="C121" s="265">
        <v>1155</v>
      </c>
      <c r="D121" s="265">
        <v>2783</v>
      </c>
      <c r="E121" s="265">
        <v>12972</v>
      </c>
      <c r="F121" s="265">
        <v>8468</v>
      </c>
      <c r="G121" s="126"/>
    </row>
    <row r="122" spans="1:7" ht="12" customHeight="1" thickBot="1">
      <c r="A122" s="14" t="s">
        <v>60</v>
      </c>
      <c r="B122" s="10" t="s">
        <v>48</v>
      </c>
      <c r="C122" s="267"/>
      <c r="D122" s="267"/>
      <c r="E122" s="267"/>
      <c r="F122" s="267"/>
      <c r="G122" s="127"/>
    </row>
    <row r="123" spans="1:7" ht="12" customHeight="1" thickBot="1">
      <c r="A123" s="18" t="s">
        <v>11</v>
      </c>
      <c r="B123" s="59" t="s">
        <v>302</v>
      </c>
      <c r="C123" s="264">
        <f>+C90+C106+C120</f>
        <v>456643</v>
      </c>
      <c r="D123" s="264">
        <f>+D90+D106+D120</f>
        <v>471664</v>
      </c>
      <c r="E123" s="264">
        <f>+E90+E106+E120</f>
        <v>489417</v>
      </c>
      <c r="F123" s="264">
        <f>+F90+F106+F120</f>
        <v>489643</v>
      </c>
      <c r="G123" s="123">
        <f>+G90+G106+G120</f>
        <v>333215</v>
      </c>
    </row>
    <row r="124" spans="1:7" ht="12" customHeight="1" thickBot="1">
      <c r="A124" s="18" t="s">
        <v>12</v>
      </c>
      <c r="B124" s="59" t="s">
        <v>303</v>
      </c>
      <c r="C124" s="264">
        <f>+C125+C126+C127</f>
        <v>31096</v>
      </c>
      <c r="D124" s="264">
        <f>+D125+D126+D127</f>
        <v>31096</v>
      </c>
      <c r="E124" s="264">
        <f>+E125+E126+E127</f>
        <v>31096</v>
      </c>
      <c r="F124" s="264">
        <f>+F125+F126+F127</f>
        <v>31096</v>
      </c>
      <c r="G124" s="123">
        <f>+G125+G126+G127</f>
        <v>30430</v>
      </c>
    </row>
    <row r="125" spans="1:7" ht="12" customHeight="1">
      <c r="A125" s="13" t="s">
        <v>63</v>
      </c>
      <c r="B125" s="7" t="s">
        <v>304</v>
      </c>
      <c r="C125" s="278"/>
      <c r="D125" s="266"/>
      <c r="E125" s="266"/>
      <c r="F125" s="266"/>
      <c r="G125" s="125"/>
    </row>
    <row r="126" spans="1:7" ht="12" customHeight="1">
      <c r="A126" s="13" t="s">
        <v>64</v>
      </c>
      <c r="B126" s="7" t="s">
        <v>305</v>
      </c>
      <c r="C126" s="278"/>
      <c r="D126" s="266"/>
      <c r="E126" s="266"/>
      <c r="F126" s="266"/>
      <c r="G126" s="125"/>
    </row>
    <row r="127" spans="1:7" ht="12" customHeight="1" thickBot="1">
      <c r="A127" s="11" t="s">
        <v>65</v>
      </c>
      <c r="B127" s="5" t="s">
        <v>306</v>
      </c>
      <c r="C127" s="278">
        <v>31096</v>
      </c>
      <c r="D127" s="266">
        <v>31096</v>
      </c>
      <c r="E127" s="266">
        <v>31096</v>
      </c>
      <c r="F127" s="266">
        <v>31096</v>
      </c>
      <c r="G127" s="125">
        <v>30430</v>
      </c>
    </row>
    <row r="128" spans="1:7" ht="12" customHeight="1" thickBot="1">
      <c r="A128" s="18" t="s">
        <v>13</v>
      </c>
      <c r="B128" s="59" t="s">
        <v>369</v>
      </c>
      <c r="C128" s="264">
        <f>+C129+C130+C131+C132</f>
        <v>0</v>
      </c>
      <c r="D128" s="264">
        <f>+D129+D130+D131+D132</f>
        <v>0</v>
      </c>
      <c r="E128" s="264">
        <f>+E129+E130+E131+E132</f>
        <v>0</v>
      </c>
      <c r="F128" s="264">
        <f>+F129+F130+F131+F132</f>
        <v>0</v>
      </c>
      <c r="G128" s="123">
        <f>+G129+G130+G131+G132</f>
        <v>0</v>
      </c>
    </row>
    <row r="129" spans="1:9" ht="12" customHeight="1">
      <c r="A129" s="13" t="s">
        <v>66</v>
      </c>
      <c r="B129" s="7" t="s">
        <v>307</v>
      </c>
      <c r="C129" s="278"/>
      <c r="D129" s="266"/>
      <c r="E129" s="266"/>
      <c r="F129" s="266"/>
      <c r="G129" s="125"/>
    </row>
    <row r="130" spans="1:9" ht="12" customHeight="1">
      <c r="A130" s="13" t="s">
        <v>67</v>
      </c>
      <c r="B130" s="7" t="s">
        <v>308</v>
      </c>
      <c r="C130" s="278"/>
      <c r="D130" s="266"/>
      <c r="E130" s="266"/>
      <c r="F130" s="266"/>
      <c r="G130" s="125"/>
    </row>
    <row r="131" spans="1:9" ht="12" customHeight="1">
      <c r="A131" s="13" t="s">
        <v>211</v>
      </c>
      <c r="B131" s="7" t="s">
        <v>309</v>
      </c>
      <c r="C131" s="278"/>
      <c r="D131" s="266"/>
      <c r="E131" s="266"/>
      <c r="F131" s="266"/>
      <c r="G131" s="125"/>
    </row>
    <row r="132" spans="1:9" ht="12" customHeight="1" thickBot="1">
      <c r="A132" s="11" t="s">
        <v>212</v>
      </c>
      <c r="B132" s="5" t="s">
        <v>310</v>
      </c>
      <c r="C132" s="278"/>
      <c r="D132" s="266"/>
      <c r="E132" s="266"/>
      <c r="F132" s="266"/>
      <c r="G132" s="125"/>
    </row>
    <row r="133" spans="1:9" ht="12" customHeight="1" thickBot="1">
      <c r="A133" s="18" t="s">
        <v>14</v>
      </c>
      <c r="B133" s="59" t="s">
        <v>311</v>
      </c>
      <c r="C133" s="268">
        <f>+C134+C135+C136+C137</f>
        <v>0</v>
      </c>
      <c r="D133" s="268">
        <f>+D134+D135+D136+D137</f>
        <v>0</v>
      </c>
      <c r="E133" s="268">
        <f>+E134+E135+E136+E137</f>
        <v>0</v>
      </c>
      <c r="F133" s="268">
        <f>+F134+F135+F136+F137</f>
        <v>0</v>
      </c>
      <c r="G133" s="129">
        <f>+G134+G135+G136+G137</f>
        <v>0</v>
      </c>
    </row>
    <row r="134" spans="1:9" ht="12" customHeight="1">
      <c r="A134" s="13" t="s">
        <v>68</v>
      </c>
      <c r="B134" s="7" t="s">
        <v>312</v>
      </c>
      <c r="C134" s="278"/>
      <c r="D134" s="266"/>
      <c r="E134" s="266"/>
      <c r="F134" s="266"/>
      <c r="G134" s="125"/>
    </row>
    <row r="135" spans="1:9" ht="12" customHeight="1">
      <c r="A135" s="13" t="s">
        <v>69</v>
      </c>
      <c r="B135" s="7" t="s">
        <v>322</v>
      </c>
      <c r="C135" s="278"/>
      <c r="D135" s="266"/>
      <c r="E135" s="266"/>
      <c r="F135" s="266"/>
      <c r="G135" s="125"/>
    </row>
    <row r="136" spans="1:9" ht="12" customHeight="1">
      <c r="A136" s="13" t="s">
        <v>223</v>
      </c>
      <c r="B136" s="7" t="s">
        <v>313</v>
      </c>
      <c r="C136" s="278"/>
      <c r="D136" s="266"/>
      <c r="E136" s="266"/>
      <c r="F136" s="266"/>
      <c r="G136" s="125"/>
    </row>
    <row r="137" spans="1:9" ht="12" customHeight="1" thickBot="1">
      <c r="A137" s="11" t="s">
        <v>224</v>
      </c>
      <c r="B137" s="5" t="s">
        <v>314</v>
      </c>
      <c r="C137" s="278"/>
      <c r="D137" s="266"/>
      <c r="E137" s="266"/>
      <c r="F137" s="266"/>
      <c r="G137" s="125"/>
    </row>
    <row r="138" spans="1:9" ht="12" customHeight="1" thickBot="1">
      <c r="A138" s="18" t="s">
        <v>15</v>
      </c>
      <c r="B138" s="59" t="s">
        <v>315</v>
      </c>
      <c r="C138" s="280">
        <f>+C139+C140+C141+C142</f>
        <v>0</v>
      </c>
      <c r="D138" s="280">
        <f>+D139+D140+D141+D142</f>
        <v>0</v>
      </c>
      <c r="E138" s="280">
        <f>+E139+E140+E141+E142</f>
        <v>0</v>
      </c>
      <c r="F138" s="280">
        <f>+F139+F140+F141+F142</f>
        <v>0</v>
      </c>
      <c r="G138" s="132">
        <f>+G139+G140+G141+G142</f>
        <v>0</v>
      </c>
    </row>
    <row r="139" spans="1:9" ht="12" customHeight="1">
      <c r="A139" s="13" t="s">
        <v>114</v>
      </c>
      <c r="B139" s="7" t="s">
        <v>316</v>
      </c>
      <c r="C139" s="278"/>
      <c r="D139" s="266"/>
      <c r="E139" s="266"/>
      <c r="F139" s="266"/>
      <c r="G139" s="125"/>
    </row>
    <row r="140" spans="1:9" ht="12" customHeight="1">
      <c r="A140" s="13" t="s">
        <v>115</v>
      </c>
      <c r="B140" s="7" t="s">
        <v>317</v>
      </c>
      <c r="C140" s="278"/>
      <c r="D140" s="266"/>
      <c r="E140" s="266"/>
      <c r="F140" s="266"/>
      <c r="G140" s="125"/>
    </row>
    <row r="141" spans="1:9" ht="12" customHeight="1">
      <c r="A141" s="13" t="s">
        <v>142</v>
      </c>
      <c r="B141" s="7" t="s">
        <v>318</v>
      </c>
      <c r="C141" s="278"/>
      <c r="D141" s="266"/>
      <c r="E141" s="266"/>
      <c r="F141" s="266"/>
      <c r="G141" s="125"/>
    </row>
    <row r="142" spans="1:9" ht="12" customHeight="1" thickBot="1">
      <c r="A142" s="13" t="s">
        <v>226</v>
      </c>
      <c r="B142" s="7" t="s">
        <v>319</v>
      </c>
      <c r="C142" s="278"/>
      <c r="D142" s="266"/>
      <c r="E142" s="266"/>
      <c r="F142" s="266"/>
      <c r="G142" s="125"/>
    </row>
    <row r="143" spans="1:9" ht="15" customHeight="1" thickBot="1">
      <c r="A143" s="18" t="s">
        <v>16</v>
      </c>
      <c r="B143" s="59" t="s">
        <v>320</v>
      </c>
      <c r="C143" s="281">
        <f>+C124+C128+C133+C138</f>
        <v>31096</v>
      </c>
      <c r="D143" s="281">
        <f>+D124+D128+D133+D138</f>
        <v>31096</v>
      </c>
      <c r="E143" s="281">
        <f>+E124+E128+E133+E138</f>
        <v>31096</v>
      </c>
      <c r="F143" s="281">
        <f>+F124+F128+F133+F138</f>
        <v>31096</v>
      </c>
      <c r="G143" s="222">
        <f>+G124+G128+G133+G138</f>
        <v>30430</v>
      </c>
      <c r="H143" s="223"/>
      <c r="I143" s="223"/>
    </row>
    <row r="144" spans="1:9" s="209" customFormat="1" ht="12.95" customHeight="1" thickBot="1">
      <c r="A144" s="121" t="s">
        <v>17</v>
      </c>
      <c r="B144" s="184" t="s">
        <v>321</v>
      </c>
      <c r="C144" s="281">
        <f>+C123+C143</f>
        <v>487739</v>
      </c>
      <c r="D144" s="281">
        <f>+D123+D143</f>
        <v>502760</v>
      </c>
      <c r="E144" s="281">
        <f>+E123+E143</f>
        <v>520513</v>
      </c>
      <c r="F144" s="281">
        <f>+F123+F143</f>
        <v>520739</v>
      </c>
      <c r="G144" s="222">
        <f>+G123+G143</f>
        <v>363645</v>
      </c>
    </row>
    <row r="145" spans="1:7" ht="7.5" customHeight="1"/>
    <row r="146" spans="1:7">
      <c r="A146" s="379" t="s">
        <v>323</v>
      </c>
      <c r="B146" s="379"/>
      <c r="C146" s="379"/>
    </row>
    <row r="147" spans="1:7" ht="15" customHeight="1" thickBot="1">
      <c r="A147" s="373" t="s">
        <v>96</v>
      </c>
      <c r="B147" s="373"/>
      <c r="C147" s="375" t="s">
        <v>141</v>
      </c>
      <c r="D147" s="376"/>
      <c r="E147" s="376"/>
      <c r="F147" s="377"/>
      <c r="G147" s="377"/>
    </row>
    <row r="148" spans="1:7" ht="13.5" customHeight="1" thickBot="1">
      <c r="A148" s="18">
        <v>1</v>
      </c>
      <c r="B148" s="25" t="s">
        <v>324</v>
      </c>
      <c r="C148" s="264">
        <f>+C60-C123</f>
        <v>-404</v>
      </c>
      <c r="D148" s="264">
        <f>+D60-D123</f>
        <v>-9399</v>
      </c>
      <c r="E148" s="339">
        <f>+E60-E123</f>
        <v>-9399</v>
      </c>
      <c r="F148" s="353">
        <f>+F60-F123</f>
        <v>-9399</v>
      </c>
      <c r="G148" s="123">
        <f>+G60-G123</f>
        <v>58002</v>
      </c>
    </row>
    <row r="149" spans="1:7" ht="27.75" customHeight="1" thickBot="1">
      <c r="A149" s="18" t="s">
        <v>9</v>
      </c>
      <c r="B149" s="25" t="s">
        <v>325</v>
      </c>
      <c r="C149" s="264">
        <f>+C83-C143</f>
        <v>404</v>
      </c>
      <c r="D149" s="264">
        <f>+D83-D143</f>
        <v>9399</v>
      </c>
      <c r="E149" s="339">
        <f>+E83-E143</f>
        <v>9399</v>
      </c>
      <c r="F149" s="353">
        <f>+F83-F143</f>
        <v>9399</v>
      </c>
      <c r="G149" s="123">
        <f>+G83-G143</f>
        <v>10065</v>
      </c>
    </row>
  </sheetData>
  <mergeCells count="9">
    <mergeCell ref="A147:B147"/>
    <mergeCell ref="A86:C86"/>
    <mergeCell ref="C147:G147"/>
    <mergeCell ref="A1:C1"/>
    <mergeCell ref="A2:B2"/>
    <mergeCell ref="A87:B87"/>
    <mergeCell ref="A146:C146"/>
    <mergeCell ref="C87:G87"/>
    <mergeCell ref="C2:G2"/>
  </mergeCells>
  <phoneticPr fontId="0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1" fitToHeight="2" orientation="portrait" horizontalDpi="4294967293" r:id="rId1"/>
  <headerFooter alignWithMargins="0">
    <oddHeader>&amp;C&amp;"Times New Roman CE,Félkövér"&amp;12
Nyúl Községi Önkormányzat
2014. ÉVI KÖLTSÉGVETÉSÉNEK ÖSSZEVONT MÉRLEGE&amp;10
&amp;R&amp;"Times New Roman CE,Félkövér dőlt"&amp;11 1.1. melléklet a ........./2014. (.......) önkormányzati rendelethez</oddHeader>
  </headerFooter>
  <rowBreaks count="1" manualBreakCount="1">
    <brk id="85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N31"/>
  <sheetViews>
    <sheetView topLeftCell="C1" zoomScale="115" zoomScaleNormal="115" zoomScaleSheetLayoutView="100" workbookViewId="0">
      <selection activeCell="H3" sqref="H3:M3"/>
    </sheetView>
  </sheetViews>
  <sheetFormatPr defaultRowHeight="12.75"/>
  <cols>
    <col min="1" max="1" width="5.5" style="40" customWidth="1"/>
    <col min="2" max="2" width="47" style="86" customWidth="1"/>
    <col min="3" max="3" width="11.1640625" style="40" customWidth="1"/>
    <col min="4" max="4" width="10.33203125" style="40" customWidth="1"/>
    <col min="5" max="6" width="10.5" style="40" customWidth="1"/>
    <col min="7" max="7" width="11" style="40" customWidth="1"/>
    <col min="8" max="8" width="49.6640625" style="40" customWidth="1"/>
    <col min="9" max="12" width="10.33203125" style="40" customWidth="1"/>
    <col min="13" max="13" width="11" style="40" customWidth="1"/>
    <col min="14" max="14" width="4.83203125" style="40" customWidth="1"/>
    <col min="15" max="16384" width="9.33203125" style="40"/>
  </cols>
  <sheetData>
    <row r="1" spans="1:14" ht="39.75" customHeight="1">
      <c r="B1" s="144" t="s">
        <v>100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383" t="s">
        <v>326</v>
      </c>
    </row>
    <row r="2" spans="1:14" ht="14.25" thickBot="1">
      <c r="H2" s="385" t="s">
        <v>51</v>
      </c>
      <c r="I2" s="386"/>
      <c r="J2" s="386"/>
      <c r="K2" s="386"/>
      <c r="L2" s="386"/>
      <c r="M2" s="361"/>
      <c r="N2" s="383"/>
    </row>
    <row r="3" spans="1:14" ht="18" customHeight="1" thickBot="1">
      <c r="A3" s="381" t="s">
        <v>58</v>
      </c>
      <c r="B3" s="146" t="s">
        <v>43</v>
      </c>
      <c r="C3" s="147"/>
      <c r="D3" s="282"/>
      <c r="E3" s="282"/>
      <c r="F3" s="324"/>
      <c r="G3" s="324"/>
      <c r="H3" s="387" t="s">
        <v>45</v>
      </c>
      <c r="I3" s="388"/>
      <c r="J3" s="388"/>
      <c r="K3" s="388"/>
      <c r="L3" s="388"/>
      <c r="M3" s="389"/>
      <c r="N3" s="383"/>
    </row>
    <row r="4" spans="1:14" s="148" customFormat="1" ht="35.25" customHeight="1" thickBot="1">
      <c r="A4" s="382"/>
      <c r="B4" s="87" t="s">
        <v>52</v>
      </c>
      <c r="C4" s="88" t="s">
        <v>166</v>
      </c>
      <c r="D4" s="262" t="s">
        <v>420</v>
      </c>
      <c r="E4" s="262" t="s">
        <v>423</v>
      </c>
      <c r="F4" s="22" t="s">
        <v>428</v>
      </c>
      <c r="G4" s="22" t="s">
        <v>431</v>
      </c>
      <c r="H4" s="87" t="s">
        <v>52</v>
      </c>
      <c r="I4" s="284" t="s">
        <v>166</v>
      </c>
      <c r="J4" s="262" t="s">
        <v>420</v>
      </c>
      <c r="K4" s="262" t="s">
        <v>423</v>
      </c>
      <c r="L4" s="262" t="s">
        <v>428</v>
      </c>
      <c r="M4" s="30" t="s">
        <v>430</v>
      </c>
      <c r="N4" s="383"/>
    </row>
    <row r="5" spans="1:14" s="153" customFormat="1" ht="12" customHeight="1" thickBot="1">
      <c r="A5" s="149">
        <v>1</v>
      </c>
      <c r="B5" s="150">
        <v>2</v>
      </c>
      <c r="C5" s="151">
        <v>3</v>
      </c>
      <c r="D5" s="151">
        <v>4</v>
      </c>
      <c r="E5" s="151">
        <v>5</v>
      </c>
      <c r="F5" s="151">
        <v>6</v>
      </c>
      <c r="G5" s="151">
        <v>7</v>
      </c>
      <c r="H5" s="150">
        <v>8</v>
      </c>
      <c r="I5" s="285">
        <v>9</v>
      </c>
      <c r="J5" s="285">
        <v>10</v>
      </c>
      <c r="K5" s="285">
        <v>11</v>
      </c>
      <c r="L5" s="285">
        <v>12</v>
      </c>
      <c r="M5" s="152">
        <v>13</v>
      </c>
      <c r="N5" s="383"/>
    </row>
    <row r="6" spans="1:14" ht="12.95" customHeight="1">
      <c r="A6" s="154" t="s">
        <v>8</v>
      </c>
      <c r="B6" s="155" t="s">
        <v>327</v>
      </c>
      <c r="C6" s="133">
        <v>198686</v>
      </c>
      <c r="D6" s="133">
        <v>199119</v>
      </c>
      <c r="E6" s="133">
        <v>203805</v>
      </c>
      <c r="F6" s="133">
        <v>203805</v>
      </c>
      <c r="G6" s="133">
        <v>158671</v>
      </c>
      <c r="H6" s="155" t="s">
        <v>53</v>
      </c>
      <c r="I6" s="286">
        <v>151210</v>
      </c>
      <c r="J6" s="286">
        <v>154269</v>
      </c>
      <c r="K6" s="286">
        <v>157074</v>
      </c>
      <c r="L6" s="286">
        <v>157074</v>
      </c>
      <c r="M6" s="139">
        <v>114562</v>
      </c>
      <c r="N6" s="383"/>
    </row>
    <row r="7" spans="1:14" ht="12.95" customHeight="1">
      <c r="A7" s="156" t="s">
        <v>9</v>
      </c>
      <c r="B7" s="157" t="s">
        <v>328</v>
      </c>
      <c r="C7" s="134">
        <v>24700</v>
      </c>
      <c r="D7" s="134">
        <v>28769</v>
      </c>
      <c r="E7" s="134">
        <v>29255</v>
      </c>
      <c r="F7" s="134">
        <v>29481</v>
      </c>
      <c r="G7" s="134">
        <v>29957</v>
      </c>
      <c r="H7" s="157" t="s">
        <v>116</v>
      </c>
      <c r="I7" s="135">
        <v>39823</v>
      </c>
      <c r="J7" s="135">
        <v>40692</v>
      </c>
      <c r="K7" s="135">
        <v>41361</v>
      </c>
      <c r="L7" s="135">
        <v>41361</v>
      </c>
      <c r="M7" s="140">
        <v>29890</v>
      </c>
      <c r="N7" s="383"/>
    </row>
    <row r="8" spans="1:14" ht="12.95" customHeight="1">
      <c r="A8" s="156" t="s">
        <v>10</v>
      </c>
      <c r="B8" s="157" t="s">
        <v>371</v>
      </c>
      <c r="C8" s="134"/>
      <c r="D8" s="134"/>
      <c r="E8" s="134"/>
      <c r="F8" s="134"/>
      <c r="G8" s="134"/>
      <c r="H8" s="157" t="s">
        <v>146</v>
      </c>
      <c r="I8" s="135">
        <v>186316</v>
      </c>
      <c r="J8" s="135">
        <v>193955</v>
      </c>
      <c r="K8" s="135">
        <v>197270</v>
      </c>
      <c r="L8" s="135">
        <v>200926</v>
      </c>
      <c r="M8" s="140">
        <v>134964</v>
      </c>
      <c r="N8" s="383"/>
    </row>
    <row r="9" spans="1:14" ht="12.95" customHeight="1">
      <c r="A9" s="156" t="s">
        <v>11</v>
      </c>
      <c r="B9" s="157" t="s">
        <v>107</v>
      </c>
      <c r="C9" s="134">
        <v>114925</v>
      </c>
      <c r="D9" s="134">
        <v>114925</v>
      </c>
      <c r="E9" s="134">
        <v>114925</v>
      </c>
      <c r="F9" s="134">
        <v>114925</v>
      </c>
      <c r="G9" s="134">
        <v>100929</v>
      </c>
      <c r="H9" s="157" t="s">
        <v>117</v>
      </c>
      <c r="I9" s="135">
        <v>8577</v>
      </c>
      <c r="J9" s="135">
        <v>8577</v>
      </c>
      <c r="K9" s="135">
        <v>8577</v>
      </c>
      <c r="L9" s="135">
        <v>8803</v>
      </c>
      <c r="M9" s="140">
        <v>4052</v>
      </c>
      <c r="N9" s="383"/>
    </row>
    <row r="10" spans="1:14" ht="12.95" customHeight="1">
      <c r="A10" s="156" t="s">
        <v>12</v>
      </c>
      <c r="B10" s="158" t="s">
        <v>329</v>
      </c>
      <c r="C10" s="134">
        <v>6207</v>
      </c>
      <c r="D10" s="134">
        <v>6207</v>
      </c>
      <c r="E10" s="134">
        <v>6207</v>
      </c>
      <c r="F10" s="134">
        <v>6207</v>
      </c>
      <c r="G10" s="134">
        <v>563</v>
      </c>
      <c r="H10" s="157" t="s">
        <v>118</v>
      </c>
      <c r="I10" s="135">
        <v>12767</v>
      </c>
      <c r="J10" s="135">
        <v>12767</v>
      </c>
      <c r="K10" s="135">
        <v>13088</v>
      </c>
      <c r="L10" s="135">
        <v>13686</v>
      </c>
      <c r="M10" s="140">
        <v>10246</v>
      </c>
      <c r="N10" s="383"/>
    </row>
    <row r="11" spans="1:14" ht="12.95" customHeight="1">
      <c r="A11" s="156" t="s">
        <v>13</v>
      </c>
      <c r="B11" s="157" t="s">
        <v>330</v>
      </c>
      <c r="C11" s="135">
        <v>5907</v>
      </c>
      <c r="D11" s="135">
        <v>5907</v>
      </c>
      <c r="E11" s="135">
        <v>5907</v>
      </c>
      <c r="F11" s="134">
        <v>5907</v>
      </c>
      <c r="G11" s="134"/>
      <c r="H11" s="157" t="s">
        <v>39</v>
      </c>
      <c r="I11" s="135"/>
      <c r="J11" s="135"/>
      <c r="K11" s="135"/>
      <c r="L11" s="135"/>
      <c r="M11" s="140"/>
      <c r="N11" s="383"/>
    </row>
    <row r="12" spans="1:14" ht="12.95" customHeight="1">
      <c r="A12" s="156" t="s">
        <v>14</v>
      </c>
      <c r="B12" s="157" t="s">
        <v>209</v>
      </c>
      <c r="C12" s="134">
        <v>77432</v>
      </c>
      <c r="D12" s="134">
        <v>77432</v>
      </c>
      <c r="E12" s="134">
        <v>86343</v>
      </c>
      <c r="F12" s="134">
        <v>86343</v>
      </c>
      <c r="G12" s="134">
        <v>63298</v>
      </c>
      <c r="H12" s="34"/>
      <c r="I12" s="135"/>
      <c r="J12" s="135"/>
      <c r="K12" s="135"/>
      <c r="L12" s="135"/>
      <c r="M12" s="140"/>
      <c r="N12" s="383"/>
    </row>
    <row r="13" spans="1:14" ht="12.95" customHeight="1">
      <c r="A13" s="156" t="s">
        <v>15</v>
      </c>
      <c r="B13" s="34"/>
      <c r="C13" s="134"/>
      <c r="D13" s="134"/>
      <c r="E13" s="134"/>
      <c r="F13" s="134"/>
      <c r="G13" s="134"/>
      <c r="H13" s="34"/>
      <c r="I13" s="135"/>
      <c r="J13" s="135"/>
      <c r="K13" s="135"/>
      <c r="L13" s="135"/>
      <c r="M13" s="140"/>
      <c r="N13" s="383"/>
    </row>
    <row r="14" spans="1:14" ht="12.95" customHeight="1">
      <c r="A14" s="156" t="s">
        <v>16</v>
      </c>
      <c r="B14" s="224"/>
      <c r="C14" s="135"/>
      <c r="D14" s="135"/>
      <c r="E14" s="135"/>
      <c r="F14" s="134"/>
      <c r="G14" s="134"/>
      <c r="H14" s="34"/>
      <c r="I14" s="135"/>
      <c r="J14" s="135"/>
      <c r="K14" s="135"/>
      <c r="L14" s="135"/>
      <c r="M14" s="140"/>
      <c r="N14" s="383"/>
    </row>
    <row r="15" spans="1:14" ht="12.95" customHeight="1">
      <c r="A15" s="156" t="s">
        <v>17</v>
      </c>
      <c r="B15" s="34"/>
      <c r="C15" s="134"/>
      <c r="D15" s="134"/>
      <c r="E15" s="134"/>
      <c r="F15" s="134"/>
      <c r="G15" s="134"/>
      <c r="H15" s="34"/>
      <c r="I15" s="135"/>
      <c r="J15" s="135"/>
      <c r="K15" s="135"/>
      <c r="L15" s="135"/>
      <c r="M15" s="140"/>
      <c r="N15" s="383"/>
    </row>
    <row r="16" spans="1:14" ht="12.95" customHeight="1">
      <c r="A16" s="156" t="s">
        <v>18</v>
      </c>
      <c r="B16" s="34"/>
      <c r="C16" s="134"/>
      <c r="D16" s="134"/>
      <c r="E16" s="134"/>
      <c r="F16" s="134"/>
      <c r="G16" s="134"/>
      <c r="H16" s="34"/>
      <c r="I16" s="135"/>
      <c r="J16" s="135"/>
      <c r="K16" s="135"/>
      <c r="L16" s="135"/>
      <c r="M16" s="140"/>
      <c r="N16" s="383"/>
    </row>
    <row r="17" spans="1:14" ht="12.95" customHeight="1" thickBot="1">
      <c r="A17" s="156" t="s">
        <v>19</v>
      </c>
      <c r="B17" s="42"/>
      <c r="C17" s="136"/>
      <c r="D17" s="136"/>
      <c r="E17" s="136"/>
      <c r="F17" s="136"/>
      <c r="G17" s="136"/>
      <c r="H17" s="34"/>
      <c r="I17" s="287"/>
      <c r="J17" s="287"/>
      <c r="K17" s="287"/>
      <c r="L17" s="287"/>
      <c r="M17" s="141"/>
      <c r="N17" s="383"/>
    </row>
    <row r="18" spans="1:14" ht="15.95" customHeight="1" thickBot="1">
      <c r="A18" s="159" t="s">
        <v>20</v>
      </c>
      <c r="B18" s="60" t="s">
        <v>372</v>
      </c>
      <c r="C18" s="137">
        <f>+C6+C7+C9+C10+C12+C13+C14+C15+C16+C17</f>
        <v>421950</v>
      </c>
      <c r="D18" s="137">
        <f>+D6+D7+D9+D10+D12+D13+D14+D15+D16+D17</f>
        <v>426452</v>
      </c>
      <c r="E18" s="137">
        <f>+E6+E7+E9+E10+E12+E13+E14+E15+E16+E17</f>
        <v>440535</v>
      </c>
      <c r="F18" s="137">
        <f>+F6+F7+F9+F10+F12+F13+F14+F15+F16+F17</f>
        <v>440761</v>
      </c>
      <c r="G18" s="137">
        <f>+G6+G7+G9+G10+G12+G13+G14+G15+G16+G17</f>
        <v>353418</v>
      </c>
      <c r="H18" s="60" t="s">
        <v>338</v>
      </c>
      <c r="I18" s="288">
        <f>SUM(I6:I17)</f>
        <v>398693</v>
      </c>
      <c r="J18" s="288">
        <f>SUM(J6:J17)</f>
        <v>410260</v>
      </c>
      <c r="K18" s="288">
        <f>SUM(K6:K17)</f>
        <v>417370</v>
      </c>
      <c r="L18" s="288">
        <f>SUM(L6:L17)</f>
        <v>421850</v>
      </c>
      <c r="M18" s="142">
        <f>SUM(M6:M17)</f>
        <v>293714</v>
      </c>
      <c r="N18" s="383"/>
    </row>
    <row r="19" spans="1:14" ht="12.95" customHeight="1">
      <c r="A19" s="160" t="s">
        <v>21</v>
      </c>
      <c r="B19" s="161" t="s">
        <v>333</v>
      </c>
      <c r="C19" s="258">
        <f>+C20+C21+C22+C23</f>
        <v>6500</v>
      </c>
      <c r="D19" s="258">
        <f>+D20+D21+D22+D23</f>
        <v>15495</v>
      </c>
      <c r="E19" s="258">
        <f>+E20+E21+E22+E23</f>
        <v>15495</v>
      </c>
      <c r="F19" s="258">
        <f>+F20+F21+F22+F23</f>
        <v>15495</v>
      </c>
      <c r="G19" s="258">
        <f>+G20+G21+G22+G23</f>
        <v>15495</v>
      </c>
      <c r="H19" s="162" t="s">
        <v>124</v>
      </c>
      <c r="I19" s="289"/>
      <c r="J19" s="289"/>
      <c r="K19" s="289"/>
      <c r="L19" s="289"/>
      <c r="M19" s="143"/>
      <c r="N19" s="383"/>
    </row>
    <row r="20" spans="1:14" ht="12.95" customHeight="1">
      <c r="A20" s="163" t="s">
        <v>22</v>
      </c>
      <c r="B20" s="162" t="s">
        <v>138</v>
      </c>
      <c r="C20" s="47">
        <v>6500</v>
      </c>
      <c r="D20" s="47">
        <v>15495</v>
      </c>
      <c r="E20" s="47">
        <v>15495</v>
      </c>
      <c r="F20" s="47">
        <v>15495</v>
      </c>
      <c r="G20" s="47">
        <v>15495</v>
      </c>
      <c r="H20" s="162" t="s">
        <v>337</v>
      </c>
      <c r="I20" s="290"/>
      <c r="J20" s="290"/>
      <c r="K20" s="290"/>
      <c r="L20" s="290"/>
      <c r="M20" s="48"/>
      <c r="N20" s="383"/>
    </row>
    <row r="21" spans="1:14" ht="12.95" customHeight="1">
      <c r="A21" s="163" t="s">
        <v>23</v>
      </c>
      <c r="B21" s="162" t="s">
        <v>139</v>
      </c>
      <c r="C21" s="47"/>
      <c r="D21" s="47"/>
      <c r="E21" s="47"/>
      <c r="F21" s="47"/>
      <c r="G21" s="47"/>
      <c r="H21" s="162" t="s">
        <v>98</v>
      </c>
      <c r="I21" s="290">
        <v>0</v>
      </c>
      <c r="J21" s="290">
        <v>0</v>
      </c>
      <c r="K21" s="290">
        <v>0</v>
      </c>
      <c r="L21" s="290">
        <v>0</v>
      </c>
      <c r="M21" s="48">
        <v>0</v>
      </c>
      <c r="N21" s="383"/>
    </row>
    <row r="22" spans="1:14" ht="12.95" customHeight="1">
      <c r="A22" s="163" t="s">
        <v>24</v>
      </c>
      <c r="B22" s="162" t="s">
        <v>144</v>
      </c>
      <c r="C22" s="47"/>
      <c r="D22" s="47"/>
      <c r="E22" s="47"/>
      <c r="F22" s="47"/>
      <c r="G22" s="47"/>
      <c r="H22" s="162" t="s">
        <v>99</v>
      </c>
      <c r="I22" s="290"/>
      <c r="J22" s="290"/>
      <c r="K22" s="290"/>
      <c r="L22" s="290"/>
      <c r="M22" s="48"/>
      <c r="N22" s="383"/>
    </row>
    <row r="23" spans="1:14" ht="12.95" customHeight="1">
      <c r="A23" s="163" t="s">
        <v>25</v>
      </c>
      <c r="B23" s="162" t="s">
        <v>145</v>
      </c>
      <c r="C23" s="47"/>
      <c r="D23" s="47"/>
      <c r="E23" s="47"/>
      <c r="F23" s="47"/>
      <c r="G23" s="47"/>
      <c r="H23" s="161" t="s">
        <v>147</v>
      </c>
      <c r="I23" s="290"/>
      <c r="J23" s="290"/>
      <c r="K23" s="290"/>
      <c r="L23" s="290"/>
      <c r="M23" s="48"/>
      <c r="N23" s="383"/>
    </row>
    <row r="24" spans="1:14" ht="12.95" customHeight="1">
      <c r="A24" s="163" t="s">
        <v>26</v>
      </c>
      <c r="B24" s="162" t="s">
        <v>334</v>
      </c>
      <c r="C24" s="164">
        <f>+C25+C26</f>
        <v>0</v>
      </c>
      <c r="D24" s="164">
        <f>+D25+D26</f>
        <v>0</v>
      </c>
      <c r="E24" s="164">
        <f>+E25+E26</f>
        <v>0</v>
      </c>
      <c r="F24" s="164">
        <f>+F25+F26</f>
        <v>0</v>
      </c>
      <c r="G24" s="164">
        <f>+G25+G26</f>
        <v>0</v>
      </c>
      <c r="H24" s="162" t="s">
        <v>125</v>
      </c>
      <c r="I24" s="290"/>
      <c r="J24" s="290"/>
      <c r="K24" s="290"/>
      <c r="L24" s="290"/>
      <c r="M24" s="48"/>
      <c r="N24" s="383"/>
    </row>
    <row r="25" spans="1:14" ht="12.95" customHeight="1">
      <c r="A25" s="160" t="s">
        <v>27</v>
      </c>
      <c r="B25" s="161" t="s">
        <v>331</v>
      </c>
      <c r="C25" s="138"/>
      <c r="D25" s="138"/>
      <c r="E25" s="138"/>
      <c r="F25" s="138"/>
      <c r="G25" s="138"/>
      <c r="H25" s="155" t="s">
        <v>126</v>
      </c>
      <c r="I25" s="289"/>
      <c r="J25" s="289"/>
      <c r="K25" s="289"/>
      <c r="L25" s="289"/>
      <c r="M25" s="143"/>
      <c r="N25" s="383"/>
    </row>
    <row r="26" spans="1:14" ht="12.95" customHeight="1" thickBot="1">
      <c r="A26" s="163" t="s">
        <v>28</v>
      </c>
      <c r="B26" s="162" t="s">
        <v>332</v>
      </c>
      <c r="C26" s="47"/>
      <c r="D26" s="47"/>
      <c r="E26" s="47"/>
      <c r="F26" s="47"/>
      <c r="G26" s="47"/>
      <c r="H26" s="34"/>
      <c r="I26" s="290"/>
      <c r="J26" s="290"/>
      <c r="K26" s="290"/>
      <c r="L26" s="290"/>
      <c r="M26" s="48"/>
      <c r="N26" s="383"/>
    </row>
    <row r="27" spans="1:14" ht="15.95" customHeight="1" thickBot="1">
      <c r="A27" s="159" t="s">
        <v>29</v>
      </c>
      <c r="B27" s="60" t="s">
        <v>335</v>
      </c>
      <c r="C27" s="137">
        <f>+C19+C24</f>
        <v>6500</v>
      </c>
      <c r="D27" s="137">
        <f>+D19+D24</f>
        <v>15495</v>
      </c>
      <c r="E27" s="137">
        <f>+E19+E24</f>
        <v>15495</v>
      </c>
      <c r="F27" s="137">
        <f>+F19+F24</f>
        <v>15495</v>
      </c>
      <c r="G27" s="137">
        <f>+G19+G24</f>
        <v>15495</v>
      </c>
      <c r="H27" s="60" t="s">
        <v>339</v>
      </c>
      <c r="I27" s="288">
        <f>SUM(I19:I26)</f>
        <v>0</v>
      </c>
      <c r="J27" s="288">
        <f>SUM(J19:J26)</f>
        <v>0</v>
      </c>
      <c r="K27" s="288">
        <f>SUM(K19:K26)</f>
        <v>0</v>
      </c>
      <c r="L27" s="288">
        <f>SUM(L19:L26)</f>
        <v>0</v>
      </c>
      <c r="M27" s="142">
        <f>SUM(M19:M26)</f>
        <v>0</v>
      </c>
      <c r="N27" s="383"/>
    </row>
    <row r="28" spans="1:14" ht="13.5" thickBot="1">
      <c r="A28" s="159" t="s">
        <v>30</v>
      </c>
      <c r="B28" s="165" t="s">
        <v>336</v>
      </c>
      <c r="C28" s="283">
        <f>+C18+C27</f>
        <v>428450</v>
      </c>
      <c r="D28" s="323">
        <f>+D18+D27</f>
        <v>441947</v>
      </c>
      <c r="E28" s="323">
        <f>+E18+E27</f>
        <v>456030</v>
      </c>
      <c r="F28" s="360">
        <f>+F18+F27</f>
        <v>456256</v>
      </c>
      <c r="G28" s="360">
        <f>+G18+G27</f>
        <v>368913</v>
      </c>
      <c r="H28" s="165" t="s">
        <v>340</v>
      </c>
      <c r="I28" s="283">
        <f>+I18+I27</f>
        <v>398693</v>
      </c>
      <c r="J28" s="323">
        <f>+J18+J27</f>
        <v>410260</v>
      </c>
      <c r="K28" s="323">
        <f>+K18+K27</f>
        <v>417370</v>
      </c>
      <c r="L28" s="323">
        <f>+L18+L27</f>
        <v>421850</v>
      </c>
      <c r="M28" s="291">
        <f>+M18+M27</f>
        <v>293714</v>
      </c>
      <c r="N28" s="383"/>
    </row>
    <row r="29" spans="1:14" ht="13.5" thickBot="1">
      <c r="A29" s="159" t="s">
        <v>31</v>
      </c>
      <c r="B29" s="165" t="s">
        <v>102</v>
      </c>
      <c r="C29" s="283" t="str">
        <f>IF(C18-I18&lt;0,I18-C18,"-")</f>
        <v>-</v>
      </c>
      <c r="D29" s="323" t="str">
        <f>IF(D18-J18&lt;0,J18-D18,"-")</f>
        <v>-</v>
      </c>
      <c r="E29" s="323" t="str">
        <f>IF(E18-N18&lt;0,N18-E18,"-")</f>
        <v>-</v>
      </c>
      <c r="F29" s="360" t="str">
        <f>IF(F18-O18&lt;0,O18-F18,"-")</f>
        <v>-</v>
      </c>
      <c r="G29" s="360" t="str">
        <f>IF(G18-P18&lt;0,P18-G18,"-")</f>
        <v>-</v>
      </c>
      <c r="H29" s="165" t="s">
        <v>103</v>
      </c>
      <c r="I29" s="283">
        <f>IF(C18-I18&gt;0,C18-I18,"-")</f>
        <v>23257</v>
      </c>
      <c r="J29" s="323">
        <f>IF(D18-J18&gt;0,D18-J18,"-")</f>
        <v>16192</v>
      </c>
      <c r="K29" s="323">
        <f>IF(E18-K18&gt;0,E18-K18,"-")</f>
        <v>23165</v>
      </c>
      <c r="L29" s="323">
        <f>IF(F18-L18&gt;0,F18-L18,"-")</f>
        <v>18911</v>
      </c>
      <c r="M29" s="291">
        <f>IF(G18-M18&gt;0,G18-M18,"-")</f>
        <v>59704</v>
      </c>
      <c r="N29" s="383"/>
    </row>
    <row r="30" spans="1:14" ht="13.5" thickBot="1">
      <c r="A30" s="159" t="s">
        <v>32</v>
      </c>
      <c r="B30" s="165" t="s">
        <v>148</v>
      </c>
      <c r="C30" s="283" t="str">
        <f>IF(C18+C19-I28&lt;0,I28-(C18+C19),"-")</f>
        <v>-</v>
      </c>
      <c r="D30" s="323" t="str">
        <f>IF(D18+D19-J28&lt;0,J28-(D18+D19),"-")</f>
        <v>-</v>
      </c>
      <c r="E30" s="323" t="str">
        <f>IF(E18+E19-N28&lt;0,N28-(E18+E19),"-")</f>
        <v>-</v>
      </c>
      <c r="F30" s="360" t="str">
        <f>IF(F18+F19-O28&lt;0,O28-(F18+F19),"-")</f>
        <v>-</v>
      </c>
      <c r="G30" s="360" t="str">
        <f>IF(G18+G19-P28&lt;0,P28-(G18+G19),"-")</f>
        <v>-</v>
      </c>
      <c r="H30" s="165" t="s">
        <v>149</v>
      </c>
      <c r="I30" s="283">
        <f>IF(C18+C19-I28&gt;0,C18+C19-I28,"-")</f>
        <v>29757</v>
      </c>
      <c r="J30" s="323">
        <f>IF(D18+D19-J28&gt;0,D18+D19-J28,"-")</f>
        <v>31687</v>
      </c>
      <c r="K30" s="323">
        <f>IF(E18+E19-K28&gt;0,E18+E19-K28,"-")</f>
        <v>38660</v>
      </c>
      <c r="L30" s="323">
        <f>IF(F18+F19-L28&gt;0,F18+F19-L28,"-")</f>
        <v>34406</v>
      </c>
      <c r="M30" s="291">
        <f>IF(G18+G19-M28&gt;0,G18+G19-M28,"-")</f>
        <v>75199</v>
      </c>
      <c r="N30" s="383"/>
    </row>
    <row r="31" spans="1:14" ht="18.75">
      <c r="B31" s="384"/>
      <c r="C31" s="384"/>
      <c r="D31" s="384"/>
      <c r="E31" s="384"/>
      <c r="F31" s="384"/>
      <c r="G31" s="384"/>
      <c r="H31" s="384"/>
    </row>
  </sheetData>
  <mergeCells count="5">
    <mergeCell ref="A3:A4"/>
    <mergeCell ref="N1:N30"/>
    <mergeCell ref="B31:H31"/>
    <mergeCell ref="H2:L2"/>
    <mergeCell ref="H3:M3"/>
  </mergeCells>
  <phoneticPr fontId="0" type="noConversion"/>
  <printOptions horizontalCentered="1"/>
  <pageMargins left="0.33" right="0.48" top="0.9055118110236221" bottom="0.5" header="0.6692913385826772" footer="0.28000000000000003"/>
  <pageSetup paperSize="9" scale="72" orientation="landscape" verticalDpi="300" r:id="rId1"/>
  <headerFooter alignWithMargins="0">
    <oddHeader xml:space="preserve">&amp;R&amp;"Times New Roman CE,Félkövér dőlt"&amp;11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N33"/>
  <sheetViews>
    <sheetView topLeftCell="C1" zoomScaleNormal="100" zoomScaleSheetLayoutView="115" workbookViewId="0">
      <selection activeCell="L21" sqref="L21"/>
    </sheetView>
  </sheetViews>
  <sheetFormatPr defaultRowHeight="12.75"/>
  <cols>
    <col min="1" max="1" width="6.83203125" style="40" customWidth="1"/>
    <col min="2" max="2" width="49.1640625" style="86" customWidth="1"/>
    <col min="3" max="3" width="11" style="40" customWidth="1"/>
    <col min="4" max="4" width="10.6640625" style="40" customWidth="1"/>
    <col min="5" max="7" width="11.1640625" style="40" customWidth="1"/>
    <col min="8" max="8" width="49" style="40" customWidth="1"/>
    <col min="9" max="9" width="11.6640625" style="40" customWidth="1"/>
    <col min="10" max="10" width="11.33203125" style="40" customWidth="1"/>
    <col min="11" max="13" width="11.1640625" style="40" customWidth="1"/>
    <col min="14" max="14" width="4.83203125" style="40" customWidth="1"/>
    <col min="15" max="16384" width="9.33203125" style="40"/>
  </cols>
  <sheetData>
    <row r="1" spans="1:14" ht="31.5">
      <c r="B1" s="144" t="s">
        <v>101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383" t="s">
        <v>341</v>
      </c>
    </row>
    <row r="2" spans="1:14" ht="14.25" thickBot="1">
      <c r="H2" s="392" t="s">
        <v>51</v>
      </c>
      <c r="I2" s="393"/>
      <c r="J2" s="393"/>
      <c r="K2" s="393"/>
      <c r="L2" s="393"/>
      <c r="M2" s="369"/>
      <c r="N2" s="383"/>
    </row>
    <row r="3" spans="1:14" ht="13.5" thickBot="1">
      <c r="A3" s="390" t="s">
        <v>58</v>
      </c>
      <c r="B3" s="146" t="s">
        <v>43</v>
      </c>
      <c r="C3" s="147"/>
      <c r="D3" s="282"/>
      <c r="E3" s="324"/>
      <c r="F3" s="324"/>
      <c r="G3" s="324"/>
      <c r="H3" s="387" t="s">
        <v>45</v>
      </c>
      <c r="I3" s="388"/>
      <c r="J3" s="388"/>
      <c r="K3" s="388"/>
      <c r="L3" s="389"/>
      <c r="M3" s="362"/>
      <c r="N3" s="383"/>
    </row>
    <row r="4" spans="1:14" s="148" customFormat="1" ht="36.75" thickBot="1">
      <c r="A4" s="391"/>
      <c r="B4" s="87" t="s">
        <v>52</v>
      </c>
      <c r="C4" s="88" t="s">
        <v>166</v>
      </c>
      <c r="D4" s="262" t="s">
        <v>420</v>
      </c>
      <c r="E4" s="262" t="s">
        <v>423</v>
      </c>
      <c r="F4" s="262" t="s">
        <v>428</v>
      </c>
      <c r="G4" s="30" t="s">
        <v>430</v>
      </c>
      <c r="H4" s="87" t="s">
        <v>52</v>
      </c>
      <c r="I4" s="284" t="s">
        <v>166</v>
      </c>
      <c r="J4" s="262" t="s">
        <v>420</v>
      </c>
      <c r="K4" s="262" t="s">
        <v>423</v>
      </c>
      <c r="L4" s="30" t="s">
        <v>430</v>
      </c>
      <c r="M4" s="363"/>
      <c r="N4" s="383"/>
    </row>
    <row r="5" spans="1:14" s="148" customFormat="1" ht="13.5" thickBot="1">
      <c r="A5" s="149">
        <v>1</v>
      </c>
      <c r="B5" s="150">
        <v>2</v>
      </c>
      <c r="C5" s="151">
        <v>3</v>
      </c>
      <c r="D5" s="285">
        <v>4</v>
      </c>
      <c r="E5" s="285">
        <v>5</v>
      </c>
      <c r="F5" s="285">
        <v>6</v>
      </c>
      <c r="G5" s="152">
        <v>7</v>
      </c>
      <c r="H5" s="150">
        <v>8</v>
      </c>
      <c r="I5" s="285">
        <v>9</v>
      </c>
      <c r="J5" s="285">
        <v>10</v>
      </c>
      <c r="K5" s="285">
        <v>11</v>
      </c>
      <c r="L5" s="152">
        <v>12</v>
      </c>
      <c r="M5" s="364"/>
      <c r="N5" s="383"/>
    </row>
    <row r="6" spans="1:14" ht="12.95" customHeight="1">
      <c r="A6" s="154" t="s">
        <v>8</v>
      </c>
      <c r="B6" s="155" t="s">
        <v>342</v>
      </c>
      <c r="C6" s="133"/>
      <c r="D6" s="286"/>
      <c r="E6" s="286">
        <v>3670</v>
      </c>
      <c r="F6" s="286">
        <v>3670</v>
      </c>
      <c r="G6" s="139">
        <v>3670</v>
      </c>
      <c r="H6" s="155" t="s">
        <v>140</v>
      </c>
      <c r="I6" s="286">
        <v>5313</v>
      </c>
      <c r="J6" s="286">
        <v>7139</v>
      </c>
      <c r="K6" s="286">
        <v>7593</v>
      </c>
      <c r="L6" s="139">
        <v>2453</v>
      </c>
      <c r="M6" s="365"/>
      <c r="N6" s="383"/>
    </row>
    <row r="7" spans="1:14">
      <c r="A7" s="156" t="s">
        <v>9</v>
      </c>
      <c r="B7" s="157" t="s">
        <v>343</v>
      </c>
      <c r="C7" s="134"/>
      <c r="D7" s="135"/>
      <c r="E7" s="135"/>
      <c r="F7" s="135"/>
      <c r="G7" s="140"/>
      <c r="H7" s="157" t="s">
        <v>348</v>
      </c>
      <c r="I7" s="135"/>
      <c r="J7" s="135"/>
      <c r="K7" s="135"/>
      <c r="L7" s="140"/>
      <c r="M7" s="365"/>
      <c r="N7" s="383"/>
    </row>
    <row r="8" spans="1:14" ht="12.95" customHeight="1">
      <c r="A8" s="156" t="s">
        <v>10</v>
      </c>
      <c r="B8" s="157" t="s">
        <v>4</v>
      </c>
      <c r="C8" s="134"/>
      <c r="D8" s="135"/>
      <c r="E8" s="135">
        <v>0</v>
      </c>
      <c r="F8" s="135">
        <v>0</v>
      </c>
      <c r="G8" s="140">
        <v>0</v>
      </c>
      <c r="H8" s="157" t="s">
        <v>120</v>
      </c>
      <c r="I8" s="135"/>
      <c r="J8" s="135"/>
      <c r="K8" s="135"/>
      <c r="L8" s="140"/>
      <c r="M8" s="365"/>
      <c r="N8" s="383"/>
    </row>
    <row r="9" spans="1:14" ht="12.95" customHeight="1">
      <c r="A9" s="156" t="s">
        <v>11</v>
      </c>
      <c r="B9" s="157" t="s">
        <v>344</v>
      </c>
      <c r="C9" s="134"/>
      <c r="D9" s="135"/>
      <c r="E9" s="135"/>
      <c r="F9" s="135"/>
      <c r="G9" s="140"/>
      <c r="H9" s="157" t="s">
        <v>349</v>
      </c>
      <c r="I9" s="135"/>
      <c r="J9" s="135"/>
      <c r="K9" s="135"/>
      <c r="L9" s="140"/>
      <c r="M9" s="365"/>
      <c r="N9" s="383"/>
    </row>
    <row r="10" spans="1:14" ht="12.75" customHeight="1">
      <c r="A10" s="156" t="s">
        <v>12</v>
      </c>
      <c r="B10" s="157" t="s">
        <v>345</v>
      </c>
      <c r="C10" s="134"/>
      <c r="D10" s="135"/>
      <c r="E10" s="135"/>
      <c r="F10" s="135"/>
      <c r="G10" s="140"/>
      <c r="H10" s="157" t="s">
        <v>143</v>
      </c>
      <c r="I10" s="135">
        <v>51482</v>
      </c>
      <c r="J10" s="135">
        <v>51482</v>
      </c>
      <c r="K10" s="135">
        <v>51482</v>
      </c>
      <c r="L10" s="140">
        <v>37048</v>
      </c>
      <c r="M10" s="365"/>
      <c r="N10" s="383"/>
    </row>
    <row r="11" spans="1:14" ht="12.95" customHeight="1">
      <c r="A11" s="156" t="s">
        <v>13</v>
      </c>
      <c r="B11" s="157" t="s">
        <v>346</v>
      </c>
      <c r="C11" s="135">
        <v>34289</v>
      </c>
      <c r="D11" s="135">
        <v>35813</v>
      </c>
      <c r="E11" s="135">
        <v>35813</v>
      </c>
      <c r="F11" s="135">
        <v>35813</v>
      </c>
      <c r="G11" s="140">
        <v>34489</v>
      </c>
      <c r="H11" s="34"/>
      <c r="I11" s="135"/>
      <c r="J11" s="135"/>
      <c r="K11" s="135"/>
      <c r="L11" s="140"/>
      <c r="M11" s="365"/>
      <c r="N11" s="383"/>
    </row>
    <row r="12" spans="1:14" ht="12.95" customHeight="1">
      <c r="A12" s="156" t="s">
        <v>14</v>
      </c>
      <c r="B12" s="34"/>
      <c r="C12" s="134"/>
      <c r="D12" s="135"/>
      <c r="E12" s="135"/>
      <c r="F12" s="135"/>
      <c r="G12" s="140"/>
      <c r="H12" s="34"/>
      <c r="I12" s="135"/>
      <c r="J12" s="135"/>
      <c r="K12" s="135"/>
      <c r="L12" s="140"/>
      <c r="M12" s="365"/>
      <c r="N12" s="383"/>
    </row>
    <row r="13" spans="1:14" ht="12.95" customHeight="1">
      <c r="A13" s="156" t="s">
        <v>15</v>
      </c>
      <c r="B13" s="34"/>
      <c r="C13" s="134"/>
      <c r="D13" s="135"/>
      <c r="E13" s="135"/>
      <c r="F13" s="135"/>
      <c r="G13" s="140"/>
      <c r="H13" s="34"/>
      <c r="I13" s="135"/>
      <c r="J13" s="135"/>
      <c r="K13" s="135"/>
      <c r="L13" s="140"/>
      <c r="M13" s="365"/>
      <c r="N13" s="383"/>
    </row>
    <row r="14" spans="1:14" ht="12.95" customHeight="1">
      <c r="A14" s="156" t="s">
        <v>16</v>
      </c>
      <c r="B14" s="34"/>
      <c r="C14" s="135"/>
      <c r="D14" s="135"/>
      <c r="E14" s="135"/>
      <c r="F14" s="135"/>
      <c r="G14" s="140"/>
      <c r="H14" s="34"/>
      <c r="I14" s="135"/>
      <c r="J14" s="135"/>
      <c r="K14" s="135"/>
      <c r="L14" s="140"/>
      <c r="M14" s="365"/>
      <c r="N14" s="383"/>
    </row>
    <row r="15" spans="1:14">
      <c r="A15" s="156" t="s">
        <v>17</v>
      </c>
      <c r="B15" s="34"/>
      <c r="C15" s="135"/>
      <c r="D15" s="135"/>
      <c r="E15" s="135"/>
      <c r="F15" s="135"/>
      <c r="G15" s="140"/>
      <c r="H15" s="34"/>
      <c r="I15" s="135"/>
      <c r="J15" s="135"/>
      <c r="K15" s="135"/>
      <c r="L15" s="140"/>
      <c r="M15" s="365"/>
      <c r="N15" s="383"/>
    </row>
    <row r="16" spans="1:14" ht="12.95" customHeight="1" thickBot="1">
      <c r="A16" s="196" t="s">
        <v>18</v>
      </c>
      <c r="B16" s="225"/>
      <c r="C16" s="198"/>
      <c r="D16" s="198"/>
      <c r="E16" s="198"/>
      <c r="F16" s="198"/>
      <c r="G16" s="178"/>
      <c r="H16" s="197" t="s">
        <v>39</v>
      </c>
      <c r="I16" s="198">
        <v>1155</v>
      </c>
      <c r="J16" s="198">
        <v>2783</v>
      </c>
      <c r="K16" s="198">
        <v>12972</v>
      </c>
      <c r="L16" s="178"/>
      <c r="M16" s="365"/>
      <c r="N16" s="383"/>
    </row>
    <row r="17" spans="1:14" ht="15.95" customHeight="1" thickBot="1">
      <c r="A17" s="159" t="s">
        <v>19</v>
      </c>
      <c r="B17" s="60" t="s">
        <v>373</v>
      </c>
      <c r="C17" s="137">
        <f>+C6+C8+C9+C11+C12+C13+C14+C15+C16</f>
        <v>34289</v>
      </c>
      <c r="D17" s="288">
        <f>+D6+D8+D9+D11+D12+D13+D14+D15+D16</f>
        <v>35813</v>
      </c>
      <c r="E17" s="288">
        <f>+E6+E8+E9+E11+E12+E13+E14+E15+E16</f>
        <v>39483</v>
      </c>
      <c r="F17" s="288">
        <f>+F6+F8+F9+F11+F12+F13+F14+F15+F16</f>
        <v>39483</v>
      </c>
      <c r="G17" s="142">
        <f>+G6+G8+G9+G11+G12+G13+G14+G15+G16</f>
        <v>38159</v>
      </c>
      <c r="H17" s="60" t="s">
        <v>374</v>
      </c>
      <c r="I17" s="288">
        <f>+I6+I8+I10+I11+I12+I13+I14+I15+I16</f>
        <v>57950</v>
      </c>
      <c r="J17" s="288">
        <f>+J6+J8+J10+J11+J12+J13+J14+J15+J16</f>
        <v>61404</v>
      </c>
      <c r="K17" s="288">
        <f>+K6+K8+K10+K11+K12+K13+K14+K15+K16</f>
        <v>72047</v>
      </c>
      <c r="L17" s="142">
        <f>+L6+L8+L10+L11+L12+L13+L14+L15+L16</f>
        <v>39501</v>
      </c>
      <c r="M17" s="366"/>
      <c r="N17" s="383"/>
    </row>
    <row r="18" spans="1:14" ht="12.95" customHeight="1">
      <c r="A18" s="154" t="s">
        <v>20</v>
      </c>
      <c r="B18" s="168" t="s">
        <v>161</v>
      </c>
      <c r="C18" s="175">
        <f>+C19+C20+C21+C22+C23</f>
        <v>25000</v>
      </c>
      <c r="D18" s="325">
        <f>+D19+D20+D21+D22+D23</f>
        <v>25000</v>
      </c>
      <c r="E18" s="325">
        <f>+E19+E20+E21+E22+E23</f>
        <v>25000</v>
      </c>
      <c r="F18" s="325">
        <f>+F19+F20+F21+F22+F23</f>
        <v>25000</v>
      </c>
      <c r="G18" s="327">
        <f>+G19+G20+G21+G22+G23</f>
        <v>25000</v>
      </c>
      <c r="H18" s="162" t="s">
        <v>124</v>
      </c>
      <c r="I18" s="292"/>
      <c r="J18" s="292"/>
      <c r="K18" s="292"/>
      <c r="L18" s="46"/>
      <c r="M18" s="367"/>
      <c r="N18" s="383"/>
    </row>
    <row r="19" spans="1:14" ht="12.95" customHeight="1">
      <c r="A19" s="156" t="s">
        <v>21</v>
      </c>
      <c r="B19" s="169" t="s">
        <v>150</v>
      </c>
      <c r="C19" s="47">
        <v>25000</v>
      </c>
      <c r="D19" s="290">
        <v>25000</v>
      </c>
      <c r="E19" s="290">
        <v>25000</v>
      </c>
      <c r="F19" s="290">
        <v>25000</v>
      </c>
      <c r="G19" s="48">
        <v>25000</v>
      </c>
      <c r="H19" s="162" t="s">
        <v>127</v>
      </c>
      <c r="I19" s="290"/>
      <c r="J19" s="290"/>
      <c r="K19" s="290"/>
      <c r="L19" s="48"/>
      <c r="M19" s="367"/>
      <c r="N19" s="383"/>
    </row>
    <row r="20" spans="1:14" ht="12.95" customHeight="1">
      <c r="A20" s="154" t="s">
        <v>22</v>
      </c>
      <c r="B20" s="169" t="s">
        <v>151</v>
      </c>
      <c r="C20" s="47"/>
      <c r="D20" s="290"/>
      <c r="E20" s="290"/>
      <c r="F20" s="290"/>
      <c r="G20" s="48"/>
      <c r="H20" s="162" t="s">
        <v>98</v>
      </c>
      <c r="I20" s="290">
        <v>31096</v>
      </c>
      <c r="J20" s="290">
        <v>31096</v>
      </c>
      <c r="K20" s="290">
        <v>31096</v>
      </c>
      <c r="L20" s="48">
        <v>30430</v>
      </c>
      <c r="M20" s="367"/>
      <c r="N20" s="383"/>
    </row>
    <row r="21" spans="1:14" ht="12.95" customHeight="1">
      <c r="A21" s="156" t="s">
        <v>23</v>
      </c>
      <c r="B21" s="169" t="s">
        <v>152</v>
      </c>
      <c r="C21" s="47"/>
      <c r="D21" s="290"/>
      <c r="E21" s="290"/>
      <c r="F21" s="290"/>
      <c r="G21" s="48"/>
      <c r="H21" s="162" t="s">
        <v>99</v>
      </c>
      <c r="I21" s="290"/>
      <c r="J21" s="290"/>
      <c r="K21" s="290"/>
      <c r="L21" s="48"/>
      <c r="M21" s="367"/>
      <c r="N21" s="383"/>
    </row>
    <row r="22" spans="1:14" ht="12.95" customHeight="1">
      <c r="A22" s="154" t="s">
        <v>24</v>
      </c>
      <c r="B22" s="169" t="s">
        <v>153</v>
      </c>
      <c r="C22" s="47"/>
      <c r="D22" s="290"/>
      <c r="E22" s="290"/>
      <c r="F22" s="290"/>
      <c r="G22" s="48"/>
      <c r="H22" s="161" t="s">
        <v>147</v>
      </c>
      <c r="I22" s="290"/>
      <c r="J22" s="290"/>
      <c r="K22" s="290"/>
      <c r="L22" s="48"/>
      <c r="M22" s="367"/>
      <c r="N22" s="383"/>
    </row>
    <row r="23" spans="1:14" ht="12.95" customHeight="1">
      <c r="A23" s="156" t="s">
        <v>25</v>
      </c>
      <c r="B23" s="170" t="s">
        <v>154</v>
      </c>
      <c r="C23" s="47"/>
      <c r="D23" s="290"/>
      <c r="E23" s="290"/>
      <c r="F23" s="290"/>
      <c r="G23" s="48"/>
      <c r="H23" s="162" t="s">
        <v>128</v>
      </c>
      <c r="I23" s="290"/>
      <c r="J23" s="290"/>
      <c r="K23" s="290"/>
      <c r="L23" s="48"/>
      <c r="M23" s="367"/>
      <c r="N23" s="383"/>
    </row>
    <row r="24" spans="1:14" ht="12.95" customHeight="1">
      <c r="A24" s="154" t="s">
        <v>26</v>
      </c>
      <c r="B24" s="171" t="s">
        <v>155</v>
      </c>
      <c r="C24" s="164">
        <f>+C25+C26+C27+C28+C29</f>
        <v>0</v>
      </c>
      <c r="D24" s="326">
        <f>+D25+D26+D27+D28+D29</f>
        <v>0</v>
      </c>
      <c r="E24" s="326">
        <f>+E25+E26+E27+E28+E29</f>
        <v>0</v>
      </c>
      <c r="F24" s="326">
        <f>+F25+F26+F27+F28+F29</f>
        <v>0</v>
      </c>
      <c r="G24" s="328">
        <f>+G25+G26+G27+G28+G29</f>
        <v>0</v>
      </c>
      <c r="H24" s="172" t="s">
        <v>126</v>
      </c>
      <c r="I24" s="290"/>
      <c r="J24" s="290"/>
      <c r="K24" s="290"/>
      <c r="L24" s="48"/>
      <c r="M24" s="367"/>
      <c r="N24" s="383"/>
    </row>
    <row r="25" spans="1:14" ht="12.95" customHeight="1">
      <c r="A25" s="156" t="s">
        <v>27</v>
      </c>
      <c r="B25" s="170" t="s">
        <v>156</v>
      </c>
      <c r="C25" s="47"/>
      <c r="D25" s="290"/>
      <c r="E25" s="290"/>
      <c r="F25" s="290"/>
      <c r="G25" s="48"/>
      <c r="H25" s="172" t="s">
        <v>350</v>
      </c>
      <c r="I25" s="290"/>
      <c r="J25" s="290"/>
      <c r="K25" s="290"/>
      <c r="L25" s="48"/>
      <c r="M25" s="367"/>
      <c r="N25" s="383"/>
    </row>
    <row r="26" spans="1:14" ht="12.95" customHeight="1">
      <c r="A26" s="154" t="s">
        <v>28</v>
      </c>
      <c r="B26" s="170" t="s">
        <v>157</v>
      </c>
      <c r="C26" s="47"/>
      <c r="D26" s="290"/>
      <c r="E26" s="290"/>
      <c r="F26" s="290"/>
      <c r="G26" s="48"/>
      <c r="H26" s="167"/>
      <c r="I26" s="290"/>
      <c r="J26" s="290"/>
      <c r="K26" s="290"/>
      <c r="L26" s="48"/>
      <c r="M26" s="367"/>
      <c r="N26" s="383"/>
    </row>
    <row r="27" spans="1:14" ht="12.95" customHeight="1">
      <c r="A27" s="156" t="s">
        <v>29</v>
      </c>
      <c r="B27" s="169" t="s">
        <v>158</v>
      </c>
      <c r="C27" s="47"/>
      <c r="D27" s="290"/>
      <c r="E27" s="290"/>
      <c r="F27" s="290"/>
      <c r="G27" s="48"/>
      <c r="H27" s="58"/>
      <c r="I27" s="290"/>
      <c r="J27" s="290"/>
      <c r="K27" s="290"/>
      <c r="L27" s="48"/>
      <c r="M27" s="367"/>
      <c r="N27" s="383"/>
    </row>
    <row r="28" spans="1:14" ht="12.95" customHeight="1">
      <c r="A28" s="154" t="s">
        <v>30</v>
      </c>
      <c r="B28" s="173" t="s">
        <v>159</v>
      </c>
      <c r="C28" s="47"/>
      <c r="D28" s="290"/>
      <c r="E28" s="290"/>
      <c r="F28" s="290"/>
      <c r="G28" s="48"/>
      <c r="H28" s="34"/>
      <c r="I28" s="290"/>
      <c r="J28" s="290"/>
      <c r="K28" s="290"/>
      <c r="L28" s="48"/>
      <c r="M28" s="367"/>
      <c r="N28" s="383"/>
    </row>
    <row r="29" spans="1:14" ht="12.95" customHeight="1" thickBot="1">
      <c r="A29" s="156" t="s">
        <v>31</v>
      </c>
      <c r="B29" s="174" t="s">
        <v>160</v>
      </c>
      <c r="C29" s="47"/>
      <c r="D29" s="290"/>
      <c r="E29" s="290"/>
      <c r="F29" s="290"/>
      <c r="G29" s="48"/>
      <c r="H29" s="58"/>
      <c r="I29" s="290"/>
      <c r="J29" s="290"/>
      <c r="K29" s="290"/>
      <c r="L29" s="48"/>
      <c r="M29" s="367"/>
      <c r="N29" s="383"/>
    </row>
    <row r="30" spans="1:14" ht="21.75" customHeight="1" thickBot="1">
      <c r="A30" s="159" t="s">
        <v>32</v>
      </c>
      <c r="B30" s="60" t="s">
        <v>347</v>
      </c>
      <c r="C30" s="137">
        <f>+C18+C24</f>
        <v>25000</v>
      </c>
      <c r="D30" s="288">
        <f>+D18+D24</f>
        <v>25000</v>
      </c>
      <c r="E30" s="288">
        <f>+E18+E24</f>
        <v>25000</v>
      </c>
      <c r="F30" s="288">
        <f>+F18+F24</f>
        <v>25000</v>
      </c>
      <c r="G30" s="142">
        <f>+G18+G24</f>
        <v>25000</v>
      </c>
      <c r="H30" s="60" t="s">
        <v>351</v>
      </c>
      <c r="I30" s="288">
        <f>SUM(I18:I29)</f>
        <v>31096</v>
      </c>
      <c r="J30" s="288">
        <f>SUM(J18:J29)</f>
        <v>31096</v>
      </c>
      <c r="K30" s="288">
        <f>SUM(K18:K29)</f>
        <v>31096</v>
      </c>
      <c r="L30" s="142">
        <f>SUM(L18:L29)</f>
        <v>30430</v>
      </c>
      <c r="M30" s="366"/>
      <c r="N30" s="383"/>
    </row>
    <row r="31" spans="1:14" ht="13.5" thickBot="1">
      <c r="A31" s="159" t="s">
        <v>33</v>
      </c>
      <c r="B31" s="165" t="s">
        <v>352</v>
      </c>
      <c r="C31" s="283">
        <f>+C17+C30</f>
        <v>59289</v>
      </c>
      <c r="D31" s="323">
        <f>+D17+D30</f>
        <v>60813</v>
      </c>
      <c r="E31" s="323">
        <f>+E17+E30</f>
        <v>64483</v>
      </c>
      <c r="F31" s="323">
        <f>+F17+F30</f>
        <v>64483</v>
      </c>
      <c r="G31" s="291">
        <f>+G17+G30</f>
        <v>63159</v>
      </c>
      <c r="H31" s="165" t="s">
        <v>353</v>
      </c>
      <c r="I31" s="283">
        <f>+I17+I30</f>
        <v>89046</v>
      </c>
      <c r="J31" s="323">
        <f>+J17+J30</f>
        <v>92500</v>
      </c>
      <c r="K31" s="323">
        <f>+K17+K30</f>
        <v>103143</v>
      </c>
      <c r="L31" s="291">
        <f>+L17+L30</f>
        <v>69931</v>
      </c>
      <c r="M31" s="368"/>
      <c r="N31" s="383"/>
    </row>
    <row r="32" spans="1:14" ht="13.5" thickBot="1">
      <c r="A32" s="159" t="s">
        <v>34</v>
      </c>
      <c r="B32" s="165" t="s">
        <v>102</v>
      </c>
      <c r="C32" s="283">
        <f>IF(C17-I17&lt;0,I17-C17,"-")</f>
        <v>23661</v>
      </c>
      <c r="D32" s="323">
        <f>IF(D17-J17&lt;0,J17-D17,"-")</f>
        <v>25591</v>
      </c>
      <c r="E32" s="323">
        <f>IF(E17-K17&lt;0,K17-E17,"-")</f>
        <v>32564</v>
      </c>
      <c r="F32" s="323" t="str">
        <f>IF(F17-N17&lt;0,N17-F17,"-")</f>
        <v>-</v>
      </c>
      <c r="G32" s="291" t="str">
        <f>IF(G17-O17&lt;0,O17-G17,"-")</f>
        <v>-</v>
      </c>
      <c r="H32" s="165" t="s">
        <v>103</v>
      </c>
      <c r="I32" s="283" t="str">
        <f>IF(C17-I17&gt;0,C17-I17,"-")</f>
        <v>-</v>
      </c>
      <c r="J32" s="323" t="str">
        <f>IF(D17-J17&gt;0,D17-J17,"-")</f>
        <v>-</v>
      </c>
      <c r="K32" s="323" t="str">
        <f>IF(E17-K17&gt;0,E17-K17,"-")</f>
        <v>-</v>
      </c>
      <c r="L32" s="291" t="str">
        <f>IF(F17-L17&gt;0,F17-L17,"-")</f>
        <v>-</v>
      </c>
      <c r="M32" s="368"/>
      <c r="N32" s="383"/>
    </row>
    <row r="33" spans="1:14" ht="13.5" thickBot="1">
      <c r="A33" s="159" t="s">
        <v>35</v>
      </c>
      <c r="B33" s="165" t="s">
        <v>148</v>
      </c>
      <c r="C33" s="283">
        <f>IF(C17+C18-I31&lt;0,I31-(C17+C18),"-")</f>
        <v>29757</v>
      </c>
      <c r="D33" s="323">
        <f>IF(D17+D18-J31&lt;0,J31-(D17+D18),"-")</f>
        <v>31687</v>
      </c>
      <c r="E33" s="323">
        <f>IF(E17+E18-K31&lt;0,K31-(E17+E18),"-")</f>
        <v>38660</v>
      </c>
      <c r="F33" s="323" t="str">
        <f>IF(F17+F18-N31&lt;0,N31-(F17+F18),"-")</f>
        <v>-</v>
      </c>
      <c r="G33" s="291" t="str">
        <f>IF(G17+G18-O31&lt;0,O31-(G17+G18),"-")</f>
        <v>-</v>
      </c>
      <c r="H33" s="165" t="s">
        <v>149</v>
      </c>
      <c r="I33" s="283" t="str">
        <f>IF(C17+C18-I31&gt;0,C17+C18-I31,"-")</f>
        <v>-</v>
      </c>
      <c r="J33" s="323" t="str">
        <f>IF(D17+D18-J31&gt;0,D17+D18-J31,"-")</f>
        <v>-</v>
      </c>
      <c r="K33" s="323" t="str">
        <f>IF(E17+E18-K31&gt;0,E17+E18-K31,"-")</f>
        <v>-</v>
      </c>
      <c r="L33" s="291" t="str">
        <f>IF(F17+F18-L31&gt;0,F17+F18-L31,"-")</f>
        <v>-</v>
      </c>
      <c r="M33" s="368"/>
      <c r="N33" s="383"/>
    </row>
  </sheetData>
  <mergeCells count="4">
    <mergeCell ref="A3:A4"/>
    <mergeCell ref="N1:N33"/>
    <mergeCell ref="H3:L3"/>
    <mergeCell ref="H2:L2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65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E19"/>
  <sheetViews>
    <sheetView workbookViewId="0">
      <selection activeCell="E27" sqref="E27"/>
    </sheetView>
  </sheetViews>
  <sheetFormatPr defaultRowHeight="12.75"/>
  <cols>
    <col min="1" max="1" width="46.33203125" customWidth="1"/>
    <col min="2" max="2" width="13.83203125" customWidth="1"/>
    <col min="3" max="3" width="66.1640625" customWidth="1"/>
    <col min="4" max="5" width="13.83203125" customWidth="1"/>
  </cols>
  <sheetData>
    <row r="1" spans="1:5" ht="18.75">
      <c r="A1" s="61" t="s">
        <v>93</v>
      </c>
      <c r="E1" s="64" t="s">
        <v>97</v>
      </c>
    </row>
    <row r="3" spans="1:5">
      <c r="A3" s="65"/>
      <c r="B3" s="66"/>
      <c r="C3" s="65"/>
      <c r="D3" s="68"/>
      <c r="E3" s="66"/>
    </row>
    <row r="4" spans="1:5" ht="15.75">
      <c r="A4" s="50" t="s">
        <v>354</v>
      </c>
      <c r="B4" s="67"/>
      <c r="C4" s="74"/>
      <c r="D4" s="68"/>
      <c r="E4" s="66"/>
    </row>
    <row r="5" spans="1:5">
      <c r="A5" s="65"/>
      <c r="B5" s="66"/>
      <c r="C5" s="65"/>
      <c r="D5" s="68"/>
      <c r="E5" s="66"/>
    </row>
    <row r="6" spans="1:5">
      <c r="A6" s="65" t="s">
        <v>356</v>
      </c>
      <c r="B6" s="66">
        <f ca="1">+'1.1.sz.mell.'!C60</f>
        <v>456239</v>
      </c>
      <c r="C6" s="65" t="s">
        <v>357</v>
      </c>
      <c r="D6" s="68">
        <f ca="1">+'2.1.sz.mell  '!C18+'2.2.sz.mell  '!C17</f>
        <v>456239</v>
      </c>
      <c r="E6" s="66">
        <f t="shared" ref="E6:E15" si="0">+B6-D6</f>
        <v>0</v>
      </c>
    </row>
    <row r="7" spans="1:5">
      <c r="A7" s="65" t="s">
        <v>358</v>
      </c>
      <c r="B7" s="66">
        <f ca="1">+'1.1.sz.mell.'!C83</f>
        <v>31500</v>
      </c>
      <c r="C7" s="65" t="s">
        <v>359</v>
      </c>
      <c r="D7" s="68">
        <f ca="1">+'2.1.sz.mell  '!C27+'2.2.sz.mell  '!C30</f>
        <v>31500</v>
      </c>
      <c r="E7" s="66">
        <f t="shared" si="0"/>
        <v>0</v>
      </c>
    </row>
    <row r="8" spans="1:5">
      <c r="A8" s="65" t="s">
        <v>360</v>
      </c>
      <c r="B8" s="66">
        <f ca="1">+'1.1.sz.mell.'!C84</f>
        <v>487739</v>
      </c>
      <c r="C8" s="65" t="s">
        <v>361</v>
      </c>
      <c r="D8" s="68">
        <f ca="1">+'2.1.sz.mell  '!C28+'2.2.sz.mell  '!C31</f>
        <v>487739</v>
      </c>
      <c r="E8" s="66">
        <f t="shared" si="0"/>
        <v>0</v>
      </c>
    </row>
    <row r="9" spans="1:5">
      <c r="A9" s="65"/>
      <c r="B9" s="66"/>
      <c r="C9" s="65"/>
      <c r="D9" s="68"/>
      <c r="E9" s="66"/>
    </row>
    <row r="10" spans="1:5">
      <c r="A10" s="65"/>
      <c r="B10" s="66"/>
      <c r="C10" s="65"/>
      <c r="D10" s="68"/>
      <c r="E10" s="66"/>
    </row>
    <row r="11" spans="1:5" ht="15.75">
      <c r="A11" s="50" t="s">
        <v>355</v>
      </c>
      <c r="B11" s="67"/>
      <c r="C11" s="74"/>
      <c r="D11" s="68"/>
      <c r="E11" s="66"/>
    </row>
    <row r="12" spans="1:5">
      <c r="A12" s="65"/>
      <c r="B12" s="66"/>
      <c r="C12" s="65"/>
      <c r="D12" s="68"/>
      <c r="E12" s="66"/>
    </row>
    <row r="13" spans="1:5">
      <c r="A13" s="65" t="s">
        <v>365</v>
      </c>
      <c r="B13" s="66">
        <f ca="1">+'1.1.sz.mell.'!C123</f>
        <v>456643</v>
      </c>
      <c r="C13" s="65" t="s">
        <v>364</v>
      </c>
      <c r="D13" s="68">
        <f ca="1">+'2.1.sz.mell  '!I18+'2.2.sz.mell  '!I17</f>
        <v>456643</v>
      </c>
      <c r="E13" s="66">
        <f t="shared" si="0"/>
        <v>0</v>
      </c>
    </row>
    <row r="14" spans="1:5">
      <c r="A14" s="65" t="s">
        <v>165</v>
      </c>
      <c r="B14" s="66">
        <f ca="1">+'1.1.sz.mell.'!C143</f>
        <v>31096</v>
      </c>
      <c r="C14" s="65" t="s">
        <v>363</v>
      </c>
      <c r="D14" s="68">
        <f ca="1">+'2.1.sz.mell  '!I27+'2.2.sz.mell  '!I30</f>
        <v>31096</v>
      </c>
      <c r="E14" s="66">
        <f t="shared" si="0"/>
        <v>0</v>
      </c>
    </row>
    <row r="15" spans="1:5">
      <c r="A15" s="65" t="s">
        <v>366</v>
      </c>
      <c r="B15" s="66">
        <f ca="1">+'1.1.sz.mell.'!C144</f>
        <v>487739</v>
      </c>
      <c r="C15" s="65" t="s">
        <v>362</v>
      </c>
      <c r="D15" s="68">
        <f ca="1">+'2.1.sz.mell  '!I28+'2.2.sz.mell  '!I31</f>
        <v>487739</v>
      </c>
      <c r="E15" s="66">
        <f t="shared" si="0"/>
        <v>0</v>
      </c>
    </row>
    <row r="16" spans="1:5">
      <c r="A16" s="62"/>
      <c r="B16" s="62"/>
      <c r="C16" s="65"/>
      <c r="D16" s="68"/>
      <c r="E16" s="63"/>
    </row>
    <row r="17" spans="1:5">
      <c r="A17" s="62"/>
      <c r="B17" s="62"/>
      <c r="C17" s="62"/>
      <c r="D17" s="62"/>
      <c r="E17" s="62"/>
    </row>
    <row r="18" spans="1:5">
      <c r="A18" s="62"/>
      <c r="B18" s="62"/>
      <c r="C18" s="62"/>
      <c r="D18" s="62"/>
      <c r="E18" s="62"/>
    </row>
    <row r="19" spans="1:5">
      <c r="A19" s="62"/>
      <c r="B19" s="62"/>
      <c r="C19" s="62"/>
      <c r="D19" s="62"/>
      <c r="E19" s="62"/>
    </row>
  </sheetData>
  <sheetProtection sheet="1"/>
  <phoneticPr fontId="28" type="noConversion"/>
  <conditionalFormatting sqref="E3:E15">
    <cfRule type="cellIs" dxfId="0" priority="1" stopIfTrue="1" operator="notEqual">
      <formula>0</formula>
    </cfRule>
  </conditionalFormatting>
  <pageMargins left="0.79" right="0.56999999999999995" top="0.88" bottom="0.66" header="0.5" footer="0.5"/>
  <pageSetup paperSize="9" scale="9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G12"/>
  <sheetViews>
    <sheetView topLeftCell="A7" zoomScale="120" zoomScaleNormal="120" workbookViewId="0">
      <selection activeCell="G6" sqref="G6"/>
    </sheetView>
  </sheetViews>
  <sheetFormatPr defaultRowHeight="15"/>
  <cols>
    <col min="1" max="1" width="5.6640625" style="76" customWidth="1"/>
    <col min="2" max="2" width="68.6640625" style="76" customWidth="1"/>
    <col min="3" max="3" width="14" style="76" customWidth="1"/>
    <col min="4" max="4" width="13" style="76" customWidth="1"/>
    <col min="5" max="5" width="12.1640625" style="76" customWidth="1"/>
    <col min="6" max="6" width="12.5" style="76" customWidth="1"/>
    <col min="7" max="7" width="12.83203125" style="76" customWidth="1"/>
    <col min="8" max="16384" width="9.33203125" style="76"/>
  </cols>
  <sheetData>
    <row r="1" spans="1:7" ht="33" customHeight="1">
      <c r="A1" s="394" t="s">
        <v>411</v>
      </c>
      <c r="B1" s="394"/>
      <c r="C1" s="394"/>
    </row>
    <row r="2" spans="1:7" ht="15.95" customHeight="1" thickBot="1">
      <c r="A2" s="77"/>
      <c r="B2" s="77"/>
      <c r="C2" s="79" t="s">
        <v>41</v>
      </c>
      <c r="D2" s="78"/>
    </row>
    <row r="3" spans="1:7" ht="26.25" customHeight="1" thickBot="1">
      <c r="A3" s="80" t="s">
        <v>6</v>
      </c>
      <c r="B3" s="81" t="s">
        <v>129</v>
      </c>
      <c r="C3" s="293" t="s">
        <v>166</v>
      </c>
      <c r="D3" s="262" t="s">
        <v>420</v>
      </c>
      <c r="E3" s="262" t="s">
        <v>423</v>
      </c>
      <c r="F3" s="262" t="s">
        <v>428</v>
      </c>
      <c r="G3" s="30" t="s">
        <v>430</v>
      </c>
    </row>
    <row r="4" spans="1:7" ht="15.75" thickBot="1">
      <c r="A4" s="301">
        <v>1</v>
      </c>
      <c r="B4" s="302">
        <v>2</v>
      </c>
      <c r="C4" s="303">
        <v>3</v>
      </c>
      <c r="D4" s="303">
        <v>4</v>
      </c>
      <c r="E4" s="303">
        <v>5</v>
      </c>
      <c r="F4" s="303">
        <v>6</v>
      </c>
      <c r="G4" s="304">
        <v>7</v>
      </c>
    </row>
    <row r="5" spans="1:7">
      <c r="A5" s="82" t="s">
        <v>8</v>
      </c>
      <c r="B5" s="176" t="s">
        <v>44</v>
      </c>
      <c r="C5" s="294">
        <v>101000</v>
      </c>
      <c r="D5" s="329">
        <v>101000</v>
      </c>
      <c r="E5" s="329">
        <v>101000</v>
      </c>
      <c r="F5" s="329">
        <v>101000</v>
      </c>
      <c r="G5" s="298">
        <v>89239</v>
      </c>
    </row>
    <row r="6" spans="1:7" ht="24.75">
      <c r="A6" s="83" t="s">
        <v>9</v>
      </c>
      <c r="B6" s="187" t="s">
        <v>162</v>
      </c>
      <c r="C6" s="295">
        <v>2126</v>
      </c>
      <c r="D6" s="330">
        <v>2126</v>
      </c>
      <c r="E6" s="330">
        <v>2126</v>
      </c>
      <c r="F6" s="330">
        <v>2126</v>
      </c>
      <c r="G6" s="299">
        <v>582</v>
      </c>
    </row>
    <row r="7" spans="1:7">
      <c r="A7" s="83" t="s">
        <v>10</v>
      </c>
      <c r="B7" s="188" t="s">
        <v>405</v>
      </c>
      <c r="C7" s="295"/>
      <c r="D7" s="330"/>
      <c r="E7" s="330"/>
      <c r="F7" s="330"/>
      <c r="G7" s="299"/>
    </row>
    <row r="8" spans="1:7" ht="24.75">
      <c r="A8" s="83" t="s">
        <v>11</v>
      </c>
      <c r="B8" s="188" t="s">
        <v>164</v>
      </c>
      <c r="C8" s="295"/>
      <c r="D8" s="330"/>
      <c r="E8" s="330"/>
      <c r="F8" s="330"/>
      <c r="G8" s="299"/>
    </row>
    <row r="9" spans="1:7">
      <c r="A9" s="84" t="s">
        <v>12</v>
      </c>
      <c r="B9" s="188" t="s">
        <v>163</v>
      </c>
      <c r="C9" s="296">
        <v>1105</v>
      </c>
      <c r="D9" s="331">
        <v>1105</v>
      </c>
      <c r="E9" s="331">
        <v>1105</v>
      </c>
      <c r="F9" s="331">
        <v>1105</v>
      </c>
      <c r="G9" s="300">
        <v>697</v>
      </c>
    </row>
    <row r="10" spans="1:7" ht="15.75" thickBot="1">
      <c r="A10" s="83" t="s">
        <v>13</v>
      </c>
      <c r="B10" s="189" t="s">
        <v>130</v>
      </c>
      <c r="C10" s="295"/>
      <c r="D10" s="330"/>
      <c r="E10" s="330"/>
      <c r="F10" s="330"/>
      <c r="G10" s="299"/>
    </row>
    <row r="11" spans="1:7" ht="15.75" thickBot="1">
      <c r="A11" s="395" t="s">
        <v>131</v>
      </c>
      <c r="B11" s="396"/>
      <c r="C11" s="297">
        <f>SUM(C5:C10)</f>
        <v>104231</v>
      </c>
      <c r="D11" s="297">
        <f>SUM(D5:D10)</f>
        <v>104231</v>
      </c>
      <c r="E11" s="297">
        <f>SUM(E5:E10)</f>
        <v>104231</v>
      </c>
      <c r="F11" s="297">
        <f>SUM(F5:F10)</f>
        <v>104231</v>
      </c>
      <c r="G11" s="85">
        <f>SUM(G5:G10)</f>
        <v>90518</v>
      </c>
    </row>
    <row r="12" spans="1:7" ht="23.25" customHeight="1">
      <c r="A12" s="397" t="s">
        <v>137</v>
      </c>
      <c r="B12" s="397"/>
      <c r="C12" s="397"/>
    </row>
  </sheetData>
  <mergeCells count="3">
    <mergeCell ref="A1:C1"/>
    <mergeCell ref="A11:B11"/>
    <mergeCell ref="A12:C12"/>
  </mergeCells>
  <phoneticPr fontId="28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landscape" r:id="rId1"/>
  <headerFooter alignWithMargins="0">
    <oddHeader>&amp;R&amp;"Times New Roman CE,Félkövér dőlt"&amp;11 3. melléklet a ...../2014. (....) önkormányzati rendelethez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J24"/>
  <sheetViews>
    <sheetView zoomScaleNormal="100" workbookViewId="0">
      <selection activeCell="I9" sqref="I9"/>
    </sheetView>
  </sheetViews>
  <sheetFormatPr defaultRowHeight="12.75"/>
  <cols>
    <col min="1" max="1" width="47.1640625" style="32" customWidth="1"/>
    <col min="2" max="2" width="15.6640625" style="31" customWidth="1"/>
    <col min="3" max="3" width="16.33203125" style="31" customWidth="1"/>
    <col min="4" max="4" width="15" style="31" customWidth="1"/>
    <col min="5" max="5" width="14" style="31" customWidth="1"/>
    <col min="6" max="7" width="14.1640625" style="31" customWidth="1"/>
    <col min="8" max="9" width="15.1640625" style="31" customWidth="1"/>
    <col min="10" max="10" width="18.83203125" style="40" customWidth="1"/>
    <col min="11" max="12" width="12.83203125" style="31" customWidth="1"/>
    <col min="13" max="13" width="13.83203125" style="31" customWidth="1"/>
    <col min="14" max="16384" width="9.33203125" style="31"/>
  </cols>
  <sheetData>
    <row r="1" spans="1:10" ht="25.5" customHeight="1">
      <c r="A1" s="398" t="s">
        <v>0</v>
      </c>
      <c r="B1" s="398"/>
      <c r="C1" s="398"/>
      <c r="D1" s="398"/>
      <c r="E1" s="398"/>
      <c r="F1" s="398"/>
      <c r="G1" s="398"/>
      <c r="H1" s="398"/>
      <c r="I1" s="398"/>
      <c r="J1" s="398"/>
    </row>
    <row r="2" spans="1:10" ht="22.5" customHeight="1" thickBot="1">
      <c r="A2" s="86"/>
      <c r="B2" s="40"/>
      <c r="C2" s="40"/>
      <c r="D2" s="40"/>
      <c r="E2" s="40"/>
      <c r="F2" s="40"/>
      <c r="G2" s="40"/>
      <c r="H2" s="40"/>
      <c r="I2" s="40"/>
      <c r="J2" s="35" t="s">
        <v>51</v>
      </c>
    </row>
    <row r="3" spans="1:10" s="33" customFormat="1" ht="44.25" customHeight="1" thickBot="1">
      <c r="A3" s="87" t="s">
        <v>55</v>
      </c>
      <c r="B3" s="88" t="s">
        <v>56</v>
      </c>
      <c r="C3" s="88" t="s">
        <v>57</v>
      </c>
      <c r="D3" s="88" t="s">
        <v>367</v>
      </c>
      <c r="E3" s="88" t="s">
        <v>166</v>
      </c>
      <c r="F3" s="262" t="s">
        <v>420</v>
      </c>
      <c r="G3" s="22" t="s">
        <v>423</v>
      </c>
      <c r="H3" s="349" t="s">
        <v>428</v>
      </c>
      <c r="I3" s="22" t="s">
        <v>431</v>
      </c>
      <c r="J3" s="36" t="s">
        <v>368</v>
      </c>
    </row>
    <row r="4" spans="1:10" s="40" customFormat="1" ht="12" customHeight="1" thickBot="1">
      <c r="A4" s="37">
        <v>1</v>
      </c>
      <c r="B4" s="38">
        <v>2</v>
      </c>
      <c r="C4" s="38">
        <v>3</v>
      </c>
      <c r="D4" s="38">
        <v>4</v>
      </c>
      <c r="E4" s="38">
        <v>5</v>
      </c>
      <c r="F4" s="38">
        <v>6</v>
      </c>
      <c r="G4" s="332">
        <v>7</v>
      </c>
      <c r="H4" s="332">
        <v>8</v>
      </c>
      <c r="I4" s="38">
        <v>9</v>
      </c>
      <c r="J4" s="39" t="s">
        <v>432</v>
      </c>
    </row>
    <row r="5" spans="1:10" ht="15.95" customHeight="1">
      <c r="A5" s="254" t="s">
        <v>406</v>
      </c>
      <c r="B5" s="23">
        <v>3013</v>
      </c>
      <c r="C5" s="256" t="s">
        <v>407</v>
      </c>
      <c r="D5" s="23"/>
      <c r="E5" s="23">
        <v>3013</v>
      </c>
      <c r="F5" s="23">
        <v>3013</v>
      </c>
      <c r="G5" s="333">
        <v>3013</v>
      </c>
      <c r="H5" s="333">
        <v>3013</v>
      </c>
      <c r="I5" s="23">
        <v>699</v>
      </c>
      <c r="J5" s="41">
        <f>B5-D5-I5</f>
        <v>2314</v>
      </c>
    </row>
    <row r="6" spans="1:10" ht="15.95" customHeight="1">
      <c r="A6" s="254" t="s">
        <v>408</v>
      </c>
      <c r="B6" s="23">
        <v>500</v>
      </c>
      <c r="C6" s="256" t="s">
        <v>407</v>
      </c>
      <c r="D6" s="23"/>
      <c r="E6" s="23">
        <v>500</v>
      </c>
      <c r="F6" s="23">
        <v>500</v>
      </c>
      <c r="G6" s="333">
        <v>500</v>
      </c>
      <c r="H6" s="333">
        <v>500</v>
      </c>
      <c r="I6" s="23">
        <v>0</v>
      </c>
      <c r="J6" s="41">
        <f t="shared" ref="J6:J24" si="0">B6-D6-I6</f>
        <v>500</v>
      </c>
    </row>
    <row r="7" spans="1:10" ht="15.95" customHeight="1">
      <c r="A7" s="254" t="s">
        <v>409</v>
      </c>
      <c r="B7" s="23">
        <v>800</v>
      </c>
      <c r="C7" s="256" t="s">
        <v>407</v>
      </c>
      <c r="D7" s="23"/>
      <c r="E7" s="23">
        <v>800</v>
      </c>
      <c r="F7" s="23">
        <v>800</v>
      </c>
      <c r="G7" s="333">
        <v>800</v>
      </c>
      <c r="H7" s="333">
        <v>800</v>
      </c>
      <c r="I7" s="23"/>
      <c r="J7" s="41">
        <f t="shared" si="0"/>
        <v>800</v>
      </c>
    </row>
    <row r="8" spans="1:10" ht="15.95" customHeight="1">
      <c r="A8" s="255" t="s">
        <v>410</v>
      </c>
      <c r="B8" s="23">
        <v>1000</v>
      </c>
      <c r="C8" s="256" t="s">
        <v>407</v>
      </c>
      <c r="D8" s="23"/>
      <c r="E8" s="23">
        <v>1000</v>
      </c>
      <c r="F8" s="23">
        <v>1000</v>
      </c>
      <c r="G8" s="333">
        <v>1000</v>
      </c>
      <c r="H8" s="333">
        <v>1000</v>
      </c>
      <c r="I8" s="23"/>
      <c r="J8" s="41">
        <f t="shared" si="0"/>
        <v>1000</v>
      </c>
    </row>
    <row r="9" spans="1:10" ht="15.95" customHeight="1">
      <c r="A9" s="254" t="s">
        <v>421</v>
      </c>
      <c r="B9" s="23">
        <v>1626</v>
      </c>
      <c r="C9" s="256" t="s">
        <v>407</v>
      </c>
      <c r="D9" s="23"/>
      <c r="E9" s="23"/>
      <c r="F9" s="23">
        <v>1626</v>
      </c>
      <c r="G9" s="333">
        <v>1626</v>
      </c>
      <c r="H9" s="333">
        <v>1626</v>
      </c>
      <c r="I9" s="23">
        <v>1300</v>
      </c>
      <c r="J9" s="41">
        <f t="shared" si="0"/>
        <v>326</v>
      </c>
    </row>
    <row r="10" spans="1:10" ht="15.95" customHeight="1">
      <c r="A10" s="255" t="s">
        <v>422</v>
      </c>
      <c r="B10" s="23">
        <v>371</v>
      </c>
      <c r="C10" s="256" t="s">
        <v>407</v>
      </c>
      <c r="D10" s="23"/>
      <c r="E10" s="23"/>
      <c r="F10" s="23">
        <v>200</v>
      </c>
      <c r="G10" s="333">
        <v>371</v>
      </c>
      <c r="H10" s="333">
        <v>371</v>
      </c>
      <c r="I10" s="23">
        <v>371</v>
      </c>
      <c r="J10" s="41">
        <f t="shared" si="0"/>
        <v>0</v>
      </c>
    </row>
    <row r="11" spans="1:10" ht="15.95" customHeight="1">
      <c r="A11" s="254" t="s">
        <v>424</v>
      </c>
      <c r="B11" s="23">
        <v>42</v>
      </c>
      <c r="C11" s="256" t="s">
        <v>407</v>
      </c>
      <c r="D11" s="23"/>
      <c r="E11" s="23"/>
      <c r="F11" s="23"/>
      <c r="G11" s="333">
        <v>42</v>
      </c>
      <c r="H11" s="333">
        <v>42</v>
      </c>
      <c r="I11" s="23">
        <v>42</v>
      </c>
      <c r="J11" s="41">
        <f t="shared" si="0"/>
        <v>0</v>
      </c>
    </row>
    <row r="12" spans="1:10" ht="15.95" customHeight="1">
      <c r="A12" s="254" t="s">
        <v>425</v>
      </c>
      <c r="B12" s="23">
        <v>20</v>
      </c>
      <c r="C12" s="256" t="s">
        <v>407</v>
      </c>
      <c r="D12" s="23"/>
      <c r="E12" s="23"/>
      <c r="F12" s="23"/>
      <c r="G12" s="333">
        <v>20</v>
      </c>
      <c r="H12" s="333">
        <v>20</v>
      </c>
      <c r="I12" s="23">
        <v>20</v>
      </c>
      <c r="J12" s="41">
        <f t="shared" si="0"/>
        <v>0</v>
      </c>
    </row>
    <row r="13" spans="1:10" ht="15.95" customHeight="1">
      <c r="A13" s="254" t="s">
        <v>426</v>
      </c>
      <c r="B13" s="23">
        <v>21</v>
      </c>
      <c r="C13" s="256" t="s">
        <v>407</v>
      </c>
      <c r="D13" s="23"/>
      <c r="E13" s="23"/>
      <c r="F13" s="23"/>
      <c r="G13" s="333">
        <v>21</v>
      </c>
      <c r="H13" s="333">
        <v>21</v>
      </c>
      <c r="I13" s="23">
        <v>21</v>
      </c>
      <c r="J13" s="41">
        <f t="shared" si="0"/>
        <v>0</v>
      </c>
    </row>
    <row r="14" spans="1:10" ht="15.95" customHeight="1">
      <c r="A14" s="254" t="s">
        <v>427</v>
      </c>
      <c r="B14" s="23">
        <v>200</v>
      </c>
      <c r="C14" s="256" t="s">
        <v>407</v>
      </c>
      <c r="D14" s="23"/>
      <c r="E14" s="23"/>
      <c r="F14" s="23"/>
      <c r="G14" s="333">
        <v>200</v>
      </c>
      <c r="H14" s="333">
        <v>200</v>
      </c>
      <c r="I14" s="23"/>
      <c r="J14" s="41">
        <f t="shared" si="0"/>
        <v>200</v>
      </c>
    </row>
    <row r="15" spans="1:10" ht="15.95" customHeight="1">
      <c r="A15" s="254" t="s">
        <v>429</v>
      </c>
      <c r="B15" s="23">
        <v>250</v>
      </c>
      <c r="C15" s="256" t="s">
        <v>407</v>
      </c>
      <c r="D15" s="23"/>
      <c r="E15" s="23"/>
      <c r="F15" s="23"/>
      <c r="G15" s="333">
        <v>0</v>
      </c>
      <c r="H15" s="333">
        <v>250</v>
      </c>
      <c r="I15" s="23"/>
      <c r="J15" s="41">
        <f t="shared" si="0"/>
        <v>250</v>
      </c>
    </row>
    <row r="16" spans="1:10" ht="15.95" customHeight="1">
      <c r="A16" s="254"/>
      <c r="B16" s="23"/>
      <c r="C16" s="256"/>
      <c r="D16" s="23"/>
      <c r="E16" s="23"/>
      <c r="F16" s="23"/>
      <c r="G16" s="333"/>
      <c r="H16" s="333"/>
      <c r="I16" s="23"/>
      <c r="J16" s="41">
        <f t="shared" si="0"/>
        <v>0</v>
      </c>
    </row>
    <row r="17" spans="1:10" ht="15.95" customHeight="1">
      <c r="A17" s="254"/>
      <c r="B17" s="23"/>
      <c r="C17" s="256"/>
      <c r="D17" s="23"/>
      <c r="E17" s="23"/>
      <c r="F17" s="23"/>
      <c r="G17" s="333"/>
      <c r="H17" s="333"/>
      <c r="I17" s="23"/>
      <c r="J17" s="41">
        <f t="shared" si="0"/>
        <v>0</v>
      </c>
    </row>
    <row r="18" spans="1:10" ht="15.95" customHeight="1">
      <c r="A18" s="254"/>
      <c r="B18" s="23"/>
      <c r="C18" s="256"/>
      <c r="D18" s="23"/>
      <c r="E18" s="23"/>
      <c r="F18" s="23"/>
      <c r="G18" s="333"/>
      <c r="H18" s="333"/>
      <c r="I18" s="23"/>
      <c r="J18" s="41">
        <f t="shared" si="0"/>
        <v>0</v>
      </c>
    </row>
    <row r="19" spans="1:10" ht="15.95" customHeight="1">
      <c r="A19" s="254"/>
      <c r="B19" s="23"/>
      <c r="C19" s="256"/>
      <c r="D19" s="23"/>
      <c r="E19" s="23"/>
      <c r="F19" s="23"/>
      <c r="G19" s="333"/>
      <c r="H19" s="333"/>
      <c r="I19" s="23"/>
      <c r="J19" s="41">
        <f t="shared" si="0"/>
        <v>0</v>
      </c>
    </row>
    <row r="20" spans="1:10" ht="15.95" customHeight="1">
      <c r="A20" s="254"/>
      <c r="B20" s="23"/>
      <c r="C20" s="256"/>
      <c r="D20" s="23"/>
      <c r="E20" s="23"/>
      <c r="F20" s="23"/>
      <c r="G20" s="333"/>
      <c r="H20" s="333"/>
      <c r="I20" s="23"/>
      <c r="J20" s="41">
        <f t="shared" si="0"/>
        <v>0</v>
      </c>
    </row>
    <row r="21" spans="1:10" ht="15.95" customHeight="1">
      <c r="A21" s="254"/>
      <c r="B21" s="23"/>
      <c r="C21" s="256"/>
      <c r="D21" s="23"/>
      <c r="E21" s="23"/>
      <c r="F21" s="23"/>
      <c r="G21" s="333"/>
      <c r="H21" s="333"/>
      <c r="I21" s="23"/>
      <c r="J21" s="41">
        <f t="shared" si="0"/>
        <v>0</v>
      </c>
    </row>
    <row r="22" spans="1:10" ht="15.95" customHeight="1">
      <c r="A22" s="254"/>
      <c r="B22" s="23"/>
      <c r="C22" s="256"/>
      <c r="D22" s="23"/>
      <c r="E22" s="23"/>
      <c r="F22" s="23"/>
      <c r="G22" s="333"/>
      <c r="H22" s="333"/>
      <c r="I22" s="23"/>
      <c r="J22" s="41">
        <f t="shared" si="0"/>
        <v>0</v>
      </c>
    </row>
    <row r="23" spans="1:10" ht="15.95" customHeight="1" thickBot="1">
      <c r="A23" s="42"/>
      <c r="B23" s="24"/>
      <c r="C23" s="257"/>
      <c r="D23" s="24"/>
      <c r="E23" s="24"/>
      <c r="F23" s="24"/>
      <c r="G23" s="334"/>
      <c r="H23" s="334"/>
      <c r="I23" s="24"/>
      <c r="J23" s="41">
        <f t="shared" si="0"/>
        <v>0</v>
      </c>
    </row>
    <row r="24" spans="1:10" s="44" customFormat="1" ht="18" customHeight="1" thickBot="1">
      <c r="A24" s="89" t="s">
        <v>54</v>
      </c>
      <c r="B24" s="43">
        <f>SUM(B5:B23)</f>
        <v>7843</v>
      </c>
      <c r="C24" s="56"/>
      <c r="D24" s="43">
        <f t="shared" ref="D24:I24" si="1">SUM(D5:D23)</f>
        <v>0</v>
      </c>
      <c r="E24" s="43">
        <f t="shared" si="1"/>
        <v>5313</v>
      </c>
      <c r="F24" s="43">
        <f t="shared" si="1"/>
        <v>7139</v>
      </c>
      <c r="G24" s="335">
        <f t="shared" si="1"/>
        <v>7593</v>
      </c>
      <c r="H24" s="335">
        <f t="shared" si="1"/>
        <v>7843</v>
      </c>
      <c r="I24" s="43">
        <f t="shared" si="1"/>
        <v>2453</v>
      </c>
      <c r="J24" s="41">
        <f t="shared" si="0"/>
        <v>5390</v>
      </c>
    </row>
  </sheetData>
  <mergeCells count="1">
    <mergeCell ref="A1:J1"/>
  </mergeCells>
  <phoneticPr fontId="0" type="noConversion"/>
  <printOptions horizontalCentered="1"/>
  <pageMargins left="0.78740157480314965" right="0.78740157480314965" top="1.02" bottom="0.98425196850393704" header="0.78740157480314965" footer="0.78740157480314965"/>
  <pageSetup paperSize="9" scale="77" orientation="landscape" horizontalDpi="300" verticalDpi="300" r:id="rId1"/>
  <headerFooter alignWithMargins="0">
    <oddHeader>&amp;R&amp;"Times New Roman CE,Félkövér dőlt"&amp;11 4. melléklet a ……/2014. (….) önkormányzati rendelethez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Munka4">
    <tabColor rgb="FF92D050"/>
  </sheetPr>
  <dimension ref="A1:K149"/>
  <sheetViews>
    <sheetView zoomScaleNormal="100" zoomScaleSheetLayoutView="85" workbookViewId="0">
      <selection activeCell="C1" sqref="C1"/>
    </sheetView>
  </sheetViews>
  <sheetFormatPr defaultRowHeight="12.75"/>
  <cols>
    <col min="1" max="1" width="8.1640625" style="193" customWidth="1"/>
    <col min="2" max="2" width="66.5" style="194" customWidth="1"/>
    <col min="3" max="3" width="11.33203125" style="195" customWidth="1"/>
    <col min="4" max="5" width="10.5" style="2" customWidth="1"/>
    <col min="6" max="7" width="10.6640625" style="2" customWidth="1"/>
    <col min="8" max="16384" width="9.33203125" style="2"/>
  </cols>
  <sheetData>
    <row r="1" spans="1:7" s="1" customFormat="1" ht="16.5" customHeight="1" thickBot="1">
      <c r="A1" s="94"/>
      <c r="B1" s="96"/>
      <c r="C1" s="116" t="s">
        <v>433</v>
      </c>
    </row>
    <row r="2" spans="1:7" s="51" customFormat="1" ht="21" customHeight="1">
      <c r="A2" s="200" t="s">
        <v>52</v>
      </c>
      <c r="B2" s="402" t="s">
        <v>414</v>
      </c>
      <c r="C2" s="403"/>
      <c r="D2" s="403"/>
      <c r="E2" s="406" t="s">
        <v>40</v>
      </c>
      <c r="F2" s="403"/>
      <c r="G2" s="407"/>
    </row>
    <row r="3" spans="1:7" s="51" customFormat="1" ht="16.5" thickBot="1">
      <c r="A3" s="97" t="s">
        <v>132</v>
      </c>
      <c r="B3" s="404" t="s">
        <v>375</v>
      </c>
      <c r="C3" s="405"/>
      <c r="D3" s="405"/>
      <c r="E3" s="408">
        <v>1</v>
      </c>
      <c r="F3" s="405"/>
      <c r="G3" s="409"/>
    </row>
    <row r="4" spans="1:7" s="52" customFormat="1" ht="15.95" customHeight="1" thickBot="1">
      <c r="A4" s="98"/>
      <c r="B4" s="399" t="s">
        <v>41</v>
      </c>
      <c r="C4" s="400"/>
      <c r="D4" s="400"/>
      <c r="E4" s="400"/>
      <c r="F4" s="401"/>
      <c r="G4" s="401"/>
    </row>
    <row r="5" spans="1:7" ht="48.75" thickBot="1">
      <c r="A5" s="201" t="s">
        <v>134</v>
      </c>
      <c r="B5" s="99" t="s">
        <v>42</v>
      </c>
      <c r="C5" s="274" t="s">
        <v>166</v>
      </c>
      <c r="D5" s="262" t="s">
        <v>420</v>
      </c>
      <c r="E5" s="262" t="s">
        <v>423</v>
      </c>
      <c r="F5" s="262" t="s">
        <v>428</v>
      </c>
      <c r="G5" s="30" t="s">
        <v>430</v>
      </c>
    </row>
    <row r="6" spans="1:7" s="45" customFormat="1" ht="12.95" customHeight="1" thickBot="1">
      <c r="A6" s="90">
        <v>1</v>
      </c>
      <c r="B6" s="91">
        <v>2</v>
      </c>
      <c r="C6" s="305">
        <v>3</v>
      </c>
      <c r="D6" s="305">
        <v>4</v>
      </c>
      <c r="E6" s="305">
        <v>5</v>
      </c>
      <c r="F6" s="305">
        <v>6</v>
      </c>
      <c r="G6" s="92">
        <v>7</v>
      </c>
    </row>
    <row r="7" spans="1:7" s="45" customFormat="1" ht="15.95" customHeight="1" thickBot="1">
      <c r="A7" s="100"/>
      <c r="B7" s="101" t="s">
        <v>43</v>
      </c>
      <c r="C7" s="306"/>
      <c r="D7" s="336"/>
      <c r="E7" s="336"/>
      <c r="F7" s="336"/>
      <c r="G7" s="312"/>
    </row>
    <row r="8" spans="1:7" s="45" customFormat="1" ht="12" customHeight="1" thickBot="1">
      <c r="A8" s="27" t="s">
        <v>8</v>
      </c>
      <c r="B8" s="19" t="s">
        <v>167</v>
      </c>
      <c r="C8" s="264">
        <f>+C9+C10+C11+C12+C13+C14</f>
        <v>198686</v>
      </c>
      <c r="D8" s="264">
        <f>+D9+D10+D11+D12+D13+D14</f>
        <v>199119</v>
      </c>
      <c r="E8" s="264">
        <f>+E9+E10+E11+E12+E13+E14</f>
        <v>203805</v>
      </c>
      <c r="F8" s="264">
        <f>+F9+F10+F11+F12+F13+F14</f>
        <v>203805</v>
      </c>
      <c r="G8" s="123">
        <f>+G9+G10+G11+G12+G13+G14</f>
        <v>158671</v>
      </c>
    </row>
    <row r="9" spans="1:7" s="53" customFormat="1" ht="12" customHeight="1">
      <c r="A9" s="226" t="s">
        <v>70</v>
      </c>
      <c r="B9" s="210" t="s">
        <v>168</v>
      </c>
      <c r="C9" s="265">
        <v>84266</v>
      </c>
      <c r="D9" s="265">
        <v>84266</v>
      </c>
      <c r="E9" s="265">
        <v>84266</v>
      </c>
      <c r="F9" s="265">
        <v>84266</v>
      </c>
      <c r="G9" s="126">
        <v>64043</v>
      </c>
    </row>
    <row r="10" spans="1:7" s="54" customFormat="1" ht="12" customHeight="1">
      <c r="A10" s="227" t="s">
        <v>71</v>
      </c>
      <c r="B10" s="211" t="s">
        <v>169</v>
      </c>
      <c r="C10" s="266">
        <v>74684</v>
      </c>
      <c r="D10" s="266">
        <v>74684</v>
      </c>
      <c r="E10" s="266">
        <v>74684</v>
      </c>
      <c r="F10" s="266">
        <v>74684</v>
      </c>
      <c r="G10" s="125">
        <v>56690</v>
      </c>
    </row>
    <row r="11" spans="1:7" s="54" customFormat="1" ht="12" customHeight="1">
      <c r="A11" s="227" t="s">
        <v>72</v>
      </c>
      <c r="B11" s="211" t="s">
        <v>170</v>
      </c>
      <c r="C11" s="266">
        <v>29051</v>
      </c>
      <c r="D11" s="266">
        <v>29963</v>
      </c>
      <c r="E11" s="266">
        <v>32393</v>
      </c>
      <c r="F11" s="266">
        <v>32393</v>
      </c>
      <c r="G11" s="125">
        <v>25772</v>
      </c>
    </row>
    <row r="12" spans="1:7" s="54" customFormat="1" ht="12" customHeight="1">
      <c r="A12" s="227" t="s">
        <v>73</v>
      </c>
      <c r="B12" s="211" t="s">
        <v>171</v>
      </c>
      <c r="C12" s="266">
        <v>4765</v>
      </c>
      <c r="D12" s="266">
        <v>4765</v>
      </c>
      <c r="E12" s="266">
        <v>4765</v>
      </c>
      <c r="F12" s="266">
        <v>4765</v>
      </c>
      <c r="G12" s="125">
        <v>3622</v>
      </c>
    </row>
    <row r="13" spans="1:7" s="54" customFormat="1" ht="12" customHeight="1">
      <c r="A13" s="227" t="s">
        <v>90</v>
      </c>
      <c r="B13" s="211" t="s">
        <v>172</v>
      </c>
      <c r="C13" s="307">
        <v>5085</v>
      </c>
      <c r="D13" s="307">
        <v>3505</v>
      </c>
      <c r="E13" s="307">
        <v>3505</v>
      </c>
      <c r="F13" s="307">
        <v>3505</v>
      </c>
      <c r="G13" s="259">
        <v>3062</v>
      </c>
    </row>
    <row r="14" spans="1:7" s="53" customFormat="1" ht="12" customHeight="1" thickBot="1">
      <c r="A14" s="228" t="s">
        <v>74</v>
      </c>
      <c r="B14" s="212" t="s">
        <v>173</v>
      </c>
      <c r="C14" s="308">
        <v>835</v>
      </c>
      <c r="D14" s="308">
        <v>1936</v>
      </c>
      <c r="E14" s="308">
        <v>4192</v>
      </c>
      <c r="F14" s="308">
        <v>4192</v>
      </c>
      <c r="G14" s="260">
        <v>5482</v>
      </c>
    </row>
    <row r="15" spans="1:7" s="53" customFormat="1" ht="12" customHeight="1" thickBot="1">
      <c r="A15" s="27" t="s">
        <v>9</v>
      </c>
      <c r="B15" s="118" t="s">
        <v>174</v>
      </c>
      <c r="C15" s="264">
        <f>+C16+C17+C18+C19+C20</f>
        <v>24700</v>
      </c>
      <c r="D15" s="264">
        <f>+D16+D17+D18+D19+D20</f>
        <v>26954</v>
      </c>
      <c r="E15" s="264">
        <f>+E16+E17+E18+E19+E20</f>
        <v>26668</v>
      </c>
      <c r="F15" s="264">
        <f>+F16+F17+F18+F19+F20</f>
        <v>26668</v>
      </c>
      <c r="G15" s="123">
        <f>+G16+G17+G18+G19+G20</f>
        <v>27454</v>
      </c>
    </row>
    <row r="16" spans="1:7" s="53" customFormat="1" ht="12" customHeight="1">
      <c r="A16" s="226" t="s">
        <v>76</v>
      </c>
      <c r="B16" s="210" t="s">
        <v>175</v>
      </c>
      <c r="C16" s="265"/>
      <c r="D16" s="265"/>
      <c r="E16" s="265"/>
      <c r="F16" s="265"/>
      <c r="G16" s="126"/>
    </row>
    <row r="17" spans="1:7" s="53" customFormat="1" ht="12" customHeight="1">
      <c r="A17" s="227" t="s">
        <v>77</v>
      </c>
      <c r="B17" s="211" t="s">
        <v>176</v>
      </c>
      <c r="C17" s="266"/>
      <c r="D17" s="266"/>
      <c r="E17" s="266"/>
      <c r="F17" s="266"/>
      <c r="G17" s="125"/>
    </row>
    <row r="18" spans="1:7" s="53" customFormat="1" ht="12" customHeight="1">
      <c r="A18" s="227" t="s">
        <v>78</v>
      </c>
      <c r="B18" s="211" t="s">
        <v>398</v>
      </c>
      <c r="C18" s="266"/>
      <c r="D18" s="266"/>
      <c r="E18" s="266"/>
      <c r="F18" s="266"/>
      <c r="G18" s="125"/>
    </row>
    <row r="19" spans="1:7" s="53" customFormat="1" ht="12" customHeight="1">
      <c r="A19" s="227" t="s">
        <v>79</v>
      </c>
      <c r="B19" s="211" t="s">
        <v>399</v>
      </c>
      <c r="C19" s="266"/>
      <c r="D19" s="266"/>
      <c r="E19" s="266"/>
      <c r="F19" s="266"/>
      <c r="G19" s="125"/>
    </row>
    <row r="20" spans="1:7" s="53" customFormat="1" ht="12" customHeight="1">
      <c r="A20" s="227" t="s">
        <v>80</v>
      </c>
      <c r="B20" s="211" t="s">
        <v>177</v>
      </c>
      <c r="C20" s="266">
        <v>24700</v>
      </c>
      <c r="D20" s="266">
        <v>26954</v>
      </c>
      <c r="E20" s="266">
        <v>26668</v>
      </c>
      <c r="F20" s="266">
        <v>26668</v>
      </c>
      <c r="G20" s="125">
        <v>27454</v>
      </c>
    </row>
    <row r="21" spans="1:7" s="54" customFormat="1" ht="12" customHeight="1" thickBot="1">
      <c r="A21" s="228" t="s">
        <v>86</v>
      </c>
      <c r="B21" s="212" t="s">
        <v>178</v>
      </c>
      <c r="C21" s="267"/>
      <c r="D21" s="267"/>
      <c r="E21" s="267"/>
      <c r="F21" s="267"/>
      <c r="G21" s="127"/>
    </row>
    <row r="22" spans="1:7" s="54" customFormat="1" ht="12" customHeight="1" thickBot="1">
      <c r="A22" s="27" t="s">
        <v>10</v>
      </c>
      <c r="B22" s="19" t="s">
        <v>179</v>
      </c>
      <c r="C22" s="264">
        <f>+C23+C24+C25+C26+C27</f>
        <v>0</v>
      </c>
      <c r="D22" s="264">
        <f>+D23+D24+D25+D26+D27</f>
        <v>0</v>
      </c>
      <c r="E22" s="264">
        <f>+E23+E24+E25+E26+E27</f>
        <v>3670</v>
      </c>
      <c r="F22" s="264">
        <f>+F23+F24+F25+F26+F27</f>
        <v>3670</v>
      </c>
      <c r="G22" s="123">
        <f>+G23+G24+G25+G26+G27</f>
        <v>3670</v>
      </c>
    </row>
    <row r="23" spans="1:7" s="54" customFormat="1" ht="12" customHeight="1">
      <c r="A23" s="226" t="s">
        <v>59</v>
      </c>
      <c r="B23" s="210" t="s">
        <v>180</v>
      </c>
      <c r="C23" s="265"/>
      <c r="D23" s="265"/>
      <c r="E23" s="265">
        <v>3670</v>
      </c>
      <c r="F23" s="265">
        <v>3670</v>
      </c>
      <c r="G23" s="126">
        <v>3670</v>
      </c>
    </row>
    <row r="24" spans="1:7" s="53" customFormat="1" ht="12" customHeight="1">
      <c r="A24" s="227" t="s">
        <v>60</v>
      </c>
      <c r="B24" s="211" t="s">
        <v>181</v>
      </c>
      <c r="C24" s="266"/>
      <c r="D24" s="266"/>
      <c r="E24" s="266"/>
      <c r="F24" s="266"/>
      <c r="G24" s="125"/>
    </row>
    <row r="25" spans="1:7" s="54" customFormat="1" ht="12" customHeight="1">
      <c r="A25" s="227" t="s">
        <v>61</v>
      </c>
      <c r="B25" s="211" t="s">
        <v>400</v>
      </c>
      <c r="C25" s="266"/>
      <c r="D25" s="266"/>
      <c r="E25" s="266"/>
      <c r="F25" s="266"/>
      <c r="G25" s="125"/>
    </row>
    <row r="26" spans="1:7" s="54" customFormat="1" ht="12" customHeight="1">
      <c r="A26" s="227" t="s">
        <v>62</v>
      </c>
      <c r="B26" s="211" t="s">
        <v>401</v>
      </c>
      <c r="C26" s="266"/>
      <c r="D26" s="266"/>
      <c r="E26" s="266"/>
      <c r="F26" s="266"/>
      <c r="G26" s="125"/>
    </row>
    <row r="27" spans="1:7" s="54" customFormat="1" ht="12" customHeight="1">
      <c r="A27" s="227" t="s">
        <v>104</v>
      </c>
      <c r="B27" s="211" t="s">
        <v>182</v>
      </c>
      <c r="C27" s="266">
        <v>0</v>
      </c>
      <c r="D27" s="266">
        <v>0</v>
      </c>
      <c r="E27" s="266">
        <v>0</v>
      </c>
      <c r="F27" s="266">
        <v>0</v>
      </c>
      <c r="G27" s="125">
        <v>0</v>
      </c>
    </row>
    <row r="28" spans="1:7" s="54" customFormat="1" ht="12" customHeight="1" thickBot="1">
      <c r="A28" s="228" t="s">
        <v>105</v>
      </c>
      <c r="B28" s="212" t="s">
        <v>183</v>
      </c>
      <c r="C28" s="267">
        <v>0</v>
      </c>
      <c r="D28" s="267">
        <v>0</v>
      </c>
      <c r="E28" s="267">
        <v>0</v>
      </c>
      <c r="F28" s="267">
        <v>0</v>
      </c>
      <c r="G28" s="127">
        <v>0</v>
      </c>
    </row>
    <row r="29" spans="1:7" s="54" customFormat="1" ht="12" customHeight="1" thickBot="1">
      <c r="A29" s="27" t="s">
        <v>106</v>
      </c>
      <c r="B29" s="19" t="s">
        <v>184</v>
      </c>
      <c r="C29" s="268">
        <f>+C30+C33+C34+C35</f>
        <v>114855</v>
      </c>
      <c r="D29" s="268">
        <f>+D30+D33+D34+D35</f>
        <v>114855</v>
      </c>
      <c r="E29" s="268">
        <f>+E30+E33+E34+E35</f>
        <v>114855</v>
      </c>
      <c r="F29" s="268">
        <f>+F30+F33+F34+F35</f>
        <v>114855</v>
      </c>
      <c r="G29" s="129">
        <f>+G30+G33+G34+G35</f>
        <v>100884</v>
      </c>
    </row>
    <row r="30" spans="1:7" s="54" customFormat="1" ht="12" customHeight="1">
      <c r="A30" s="226" t="s">
        <v>185</v>
      </c>
      <c r="B30" s="210" t="s">
        <v>191</v>
      </c>
      <c r="C30" s="269">
        <f>+C31+C32</f>
        <v>101000</v>
      </c>
      <c r="D30" s="269">
        <f>+D31+D32</f>
        <v>101000</v>
      </c>
      <c r="E30" s="269">
        <f>+E31+E32</f>
        <v>101000</v>
      </c>
      <c r="F30" s="269">
        <f>+F31+F32</f>
        <v>101000</v>
      </c>
      <c r="G30" s="205">
        <f>+G31+G32</f>
        <v>89239</v>
      </c>
    </row>
    <row r="31" spans="1:7" s="54" customFormat="1" ht="12" customHeight="1">
      <c r="A31" s="227" t="s">
        <v>186</v>
      </c>
      <c r="B31" s="211" t="s">
        <v>192</v>
      </c>
      <c r="C31" s="266">
        <v>21000</v>
      </c>
      <c r="D31" s="266">
        <v>21000</v>
      </c>
      <c r="E31" s="266">
        <v>21000</v>
      </c>
      <c r="F31" s="266">
        <v>21000</v>
      </c>
      <c r="G31" s="125">
        <v>20117</v>
      </c>
    </row>
    <row r="32" spans="1:7" s="54" customFormat="1" ht="12" customHeight="1">
      <c r="A32" s="227" t="s">
        <v>187</v>
      </c>
      <c r="B32" s="211" t="s">
        <v>193</v>
      </c>
      <c r="C32" s="266">
        <v>80000</v>
      </c>
      <c r="D32" s="266">
        <v>80000</v>
      </c>
      <c r="E32" s="266">
        <v>80000</v>
      </c>
      <c r="F32" s="266">
        <v>80000</v>
      </c>
      <c r="G32" s="125">
        <v>69122</v>
      </c>
    </row>
    <row r="33" spans="1:7" s="54" customFormat="1" ht="12" customHeight="1">
      <c r="A33" s="227" t="s">
        <v>188</v>
      </c>
      <c r="B33" s="211" t="s">
        <v>194</v>
      </c>
      <c r="C33" s="266">
        <v>12200</v>
      </c>
      <c r="D33" s="266">
        <v>12200</v>
      </c>
      <c r="E33" s="266">
        <v>12200</v>
      </c>
      <c r="F33" s="266">
        <v>12200</v>
      </c>
      <c r="G33" s="125">
        <v>10411</v>
      </c>
    </row>
    <row r="34" spans="1:7" s="54" customFormat="1" ht="12" customHeight="1">
      <c r="A34" s="227" t="s">
        <v>189</v>
      </c>
      <c r="B34" s="211" t="s">
        <v>195</v>
      </c>
      <c r="C34" s="266">
        <v>620</v>
      </c>
      <c r="D34" s="266">
        <v>620</v>
      </c>
      <c r="E34" s="266">
        <v>620</v>
      </c>
      <c r="F34" s="266">
        <v>620</v>
      </c>
      <c r="G34" s="125">
        <v>582</v>
      </c>
    </row>
    <row r="35" spans="1:7" s="54" customFormat="1" ht="12" customHeight="1" thickBot="1">
      <c r="A35" s="228" t="s">
        <v>190</v>
      </c>
      <c r="B35" s="212" t="s">
        <v>196</v>
      </c>
      <c r="C35" s="267">
        <v>1035</v>
      </c>
      <c r="D35" s="267">
        <v>1035</v>
      </c>
      <c r="E35" s="267">
        <v>1035</v>
      </c>
      <c r="F35" s="267">
        <v>1035</v>
      </c>
      <c r="G35" s="127">
        <v>652</v>
      </c>
    </row>
    <row r="36" spans="1:7" s="54" customFormat="1" ht="12" customHeight="1" thickBot="1">
      <c r="A36" s="27" t="s">
        <v>12</v>
      </c>
      <c r="B36" s="19" t="s">
        <v>197</v>
      </c>
      <c r="C36" s="264">
        <f>SUM(C37:C46)</f>
        <v>56460</v>
      </c>
      <c r="D36" s="264">
        <f>SUM(D37:D46)</f>
        <v>56460</v>
      </c>
      <c r="E36" s="264">
        <f>SUM(E37:E46)</f>
        <v>15775</v>
      </c>
      <c r="F36" s="264">
        <f>SUM(F37:F46)</f>
        <v>15775</v>
      </c>
      <c r="G36" s="123">
        <f>SUM(G37:G46)</f>
        <v>13750</v>
      </c>
    </row>
    <row r="37" spans="1:7" s="54" customFormat="1" ht="12" customHeight="1">
      <c r="A37" s="226" t="s">
        <v>63</v>
      </c>
      <c r="B37" s="210" t="s">
        <v>200</v>
      </c>
      <c r="C37" s="265"/>
      <c r="D37" s="265"/>
      <c r="E37" s="265"/>
      <c r="F37" s="265"/>
      <c r="G37" s="126">
        <v>8</v>
      </c>
    </row>
    <row r="38" spans="1:7" s="54" customFormat="1" ht="12" customHeight="1">
      <c r="A38" s="227" t="s">
        <v>64</v>
      </c>
      <c r="B38" s="211" t="s">
        <v>201</v>
      </c>
      <c r="C38" s="266">
        <v>37576</v>
      </c>
      <c r="D38" s="266">
        <v>37576</v>
      </c>
      <c r="E38" s="266">
        <v>3800</v>
      </c>
      <c r="F38" s="266">
        <v>3800</v>
      </c>
      <c r="G38" s="125">
        <v>4483</v>
      </c>
    </row>
    <row r="39" spans="1:7" s="54" customFormat="1" ht="12" customHeight="1">
      <c r="A39" s="227" t="s">
        <v>65</v>
      </c>
      <c r="B39" s="211" t="s">
        <v>202</v>
      </c>
      <c r="C39" s="266"/>
      <c r="D39" s="266"/>
      <c r="E39" s="266"/>
      <c r="F39" s="266"/>
      <c r="G39" s="125">
        <v>12</v>
      </c>
    </row>
    <row r="40" spans="1:7" s="54" customFormat="1" ht="12" customHeight="1">
      <c r="A40" s="227" t="s">
        <v>108</v>
      </c>
      <c r="B40" s="211" t="s">
        <v>203</v>
      </c>
      <c r="C40" s="266"/>
      <c r="D40" s="266"/>
      <c r="E40" s="266"/>
      <c r="F40" s="266"/>
      <c r="G40" s="125">
        <v>295</v>
      </c>
    </row>
    <row r="41" spans="1:7" s="54" customFormat="1" ht="12" customHeight="1">
      <c r="A41" s="227" t="s">
        <v>109</v>
      </c>
      <c r="B41" s="211" t="s">
        <v>204</v>
      </c>
      <c r="C41" s="266"/>
      <c r="D41" s="266"/>
      <c r="E41" s="266">
        <v>6217</v>
      </c>
      <c r="F41" s="266">
        <v>6217</v>
      </c>
      <c r="G41" s="125">
        <v>5130</v>
      </c>
    </row>
    <row r="42" spans="1:7" s="54" customFormat="1" ht="12" customHeight="1">
      <c r="A42" s="227" t="s">
        <v>110</v>
      </c>
      <c r="B42" s="211" t="s">
        <v>205</v>
      </c>
      <c r="C42" s="266">
        <v>9119</v>
      </c>
      <c r="D42" s="266">
        <v>9119</v>
      </c>
      <c r="E42" s="266">
        <v>1678</v>
      </c>
      <c r="F42" s="266">
        <v>1678</v>
      </c>
      <c r="G42" s="125">
        <v>1784</v>
      </c>
    </row>
    <row r="43" spans="1:7" s="54" customFormat="1" ht="12" customHeight="1">
      <c r="A43" s="227" t="s">
        <v>111</v>
      </c>
      <c r="B43" s="211" t="s">
        <v>206</v>
      </c>
      <c r="C43" s="266">
        <v>9465</v>
      </c>
      <c r="D43" s="266">
        <v>9465</v>
      </c>
      <c r="E43" s="266">
        <v>3780</v>
      </c>
      <c r="F43" s="266">
        <v>3780</v>
      </c>
      <c r="G43" s="125">
        <v>1560</v>
      </c>
    </row>
    <row r="44" spans="1:7" s="54" customFormat="1" ht="12" customHeight="1">
      <c r="A44" s="227" t="s">
        <v>112</v>
      </c>
      <c r="B44" s="211" t="s">
        <v>207</v>
      </c>
      <c r="C44" s="266">
        <v>300</v>
      </c>
      <c r="D44" s="266">
        <v>300</v>
      </c>
      <c r="E44" s="266">
        <v>300</v>
      </c>
      <c r="F44" s="266">
        <v>300</v>
      </c>
      <c r="G44" s="125">
        <v>468</v>
      </c>
    </row>
    <row r="45" spans="1:7" s="54" customFormat="1" ht="12" customHeight="1">
      <c r="A45" s="227" t="s">
        <v>198</v>
      </c>
      <c r="B45" s="211" t="s">
        <v>208</v>
      </c>
      <c r="C45" s="270"/>
      <c r="D45" s="270"/>
      <c r="E45" s="270"/>
      <c r="F45" s="270"/>
      <c r="G45" s="128"/>
    </row>
    <row r="46" spans="1:7" s="54" customFormat="1" ht="12" customHeight="1" thickBot="1">
      <c r="A46" s="228" t="s">
        <v>199</v>
      </c>
      <c r="B46" s="212" t="s">
        <v>209</v>
      </c>
      <c r="C46" s="271"/>
      <c r="D46" s="271"/>
      <c r="E46" s="271"/>
      <c r="F46" s="271"/>
      <c r="G46" s="199">
        <v>10</v>
      </c>
    </row>
    <row r="47" spans="1:7" s="54" customFormat="1" ht="12" customHeight="1" thickBot="1">
      <c r="A47" s="27" t="s">
        <v>13</v>
      </c>
      <c r="B47" s="19" t="s">
        <v>210</v>
      </c>
      <c r="C47" s="264">
        <f>SUM(C48:C52)</f>
        <v>0</v>
      </c>
      <c r="D47" s="264">
        <f>SUM(D48:D52)</f>
        <v>0</v>
      </c>
      <c r="E47" s="264">
        <f>SUM(E48:E52)</f>
        <v>0</v>
      </c>
      <c r="F47" s="264">
        <f>SUM(F48:F52)</f>
        <v>0</v>
      </c>
      <c r="G47" s="123">
        <f>SUM(G48:G52)</f>
        <v>0</v>
      </c>
    </row>
    <row r="48" spans="1:7" s="54" customFormat="1" ht="12" customHeight="1">
      <c r="A48" s="226" t="s">
        <v>66</v>
      </c>
      <c r="B48" s="210" t="s">
        <v>214</v>
      </c>
      <c r="C48" s="272"/>
      <c r="D48" s="272"/>
      <c r="E48" s="272"/>
      <c r="F48" s="272"/>
      <c r="G48" s="252"/>
    </row>
    <row r="49" spans="1:7" s="54" customFormat="1" ht="12" customHeight="1">
      <c r="A49" s="227" t="s">
        <v>67</v>
      </c>
      <c r="B49" s="211" t="s">
        <v>215</v>
      </c>
      <c r="C49" s="270"/>
      <c r="D49" s="270"/>
      <c r="E49" s="270"/>
      <c r="F49" s="270"/>
      <c r="G49" s="128"/>
    </row>
    <row r="50" spans="1:7" s="54" customFormat="1" ht="12" customHeight="1">
      <c r="A50" s="227" t="s">
        <v>211</v>
      </c>
      <c r="B50" s="211" t="s">
        <v>216</v>
      </c>
      <c r="C50" s="270"/>
      <c r="D50" s="270"/>
      <c r="E50" s="270"/>
      <c r="F50" s="270"/>
      <c r="G50" s="128"/>
    </row>
    <row r="51" spans="1:7" s="54" customFormat="1" ht="12" customHeight="1">
      <c r="A51" s="227" t="s">
        <v>212</v>
      </c>
      <c r="B51" s="211" t="s">
        <v>217</v>
      </c>
      <c r="C51" s="270"/>
      <c r="D51" s="270"/>
      <c r="E51" s="270"/>
      <c r="F51" s="270"/>
      <c r="G51" s="128"/>
    </row>
    <row r="52" spans="1:7" s="54" customFormat="1" ht="12" customHeight="1" thickBot="1">
      <c r="A52" s="228" t="s">
        <v>213</v>
      </c>
      <c r="B52" s="212" t="s">
        <v>218</v>
      </c>
      <c r="C52" s="271"/>
      <c r="D52" s="271"/>
      <c r="E52" s="271"/>
      <c r="F52" s="271"/>
      <c r="G52" s="199"/>
    </row>
    <row r="53" spans="1:7" s="54" customFormat="1" ht="12" customHeight="1" thickBot="1">
      <c r="A53" s="27" t="s">
        <v>113</v>
      </c>
      <c r="B53" s="19" t="s">
        <v>219</v>
      </c>
      <c r="C53" s="264">
        <f>SUM(C54:C56)</f>
        <v>6207</v>
      </c>
      <c r="D53" s="264">
        <f>SUM(D54:D56)</f>
        <v>6207</v>
      </c>
      <c r="E53" s="264">
        <f>SUM(E54:E56)</f>
        <v>6207</v>
      </c>
      <c r="F53" s="264">
        <f>SUM(F54:F56)</f>
        <v>6207</v>
      </c>
      <c r="G53" s="123">
        <f>SUM(G54:G56)</f>
        <v>563</v>
      </c>
    </row>
    <row r="54" spans="1:7" s="54" customFormat="1" ht="12" customHeight="1">
      <c r="A54" s="226" t="s">
        <v>68</v>
      </c>
      <c r="B54" s="210" t="s">
        <v>220</v>
      </c>
      <c r="C54" s="265"/>
      <c r="D54" s="265"/>
      <c r="E54" s="265"/>
      <c r="F54" s="265"/>
      <c r="G54" s="126"/>
    </row>
    <row r="55" spans="1:7" s="54" customFormat="1" ht="12" customHeight="1">
      <c r="A55" s="227" t="s">
        <v>69</v>
      </c>
      <c r="B55" s="211" t="s">
        <v>402</v>
      </c>
      <c r="C55" s="266">
        <v>300</v>
      </c>
      <c r="D55" s="266">
        <v>300</v>
      </c>
      <c r="E55" s="266">
        <v>300</v>
      </c>
      <c r="F55" s="266">
        <v>300</v>
      </c>
      <c r="G55" s="125">
        <v>163</v>
      </c>
    </row>
    <row r="56" spans="1:7" s="54" customFormat="1" ht="12" customHeight="1">
      <c r="A56" s="227" t="s">
        <v>223</v>
      </c>
      <c r="B56" s="211" t="s">
        <v>221</v>
      </c>
      <c r="C56" s="266">
        <v>5907</v>
      </c>
      <c r="D56" s="266">
        <v>5907</v>
      </c>
      <c r="E56" s="266">
        <v>5907</v>
      </c>
      <c r="F56" s="266">
        <v>5907</v>
      </c>
      <c r="G56" s="125">
        <v>400</v>
      </c>
    </row>
    <row r="57" spans="1:7" s="54" customFormat="1" ht="12" customHeight="1" thickBot="1">
      <c r="A57" s="228" t="s">
        <v>224</v>
      </c>
      <c r="B57" s="212" t="s">
        <v>222</v>
      </c>
      <c r="C57" s="267">
        <v>5907</v>
      </c>
      <c r="D57" s="267">
        <v>5907</v>
      </c>
      <c r="E57" s="267">
        <v>5907</v>
      </c>
      <c r="F57" s="267">
        <v>5907</v>
      </c>
      <c r="G57" s="127"/>
    </row>
    <row r="58" spans="1:7" s="54" customFormat="1" ht="12" customHeight="1" thickBot="1">
      <c r="A58" s="27" t="s">
        <v>15</v>
      </c>
      <c r="B58" s="118" t="s">
        <v>225</v>
      </c>
      <c r="C58" s="264">
        <f>SUM(C59:C61)</f>
        <v>34289</v>
      </c>
      <c r="D58" s="264">
        <f>SUM(D59:D61)</f>
        <v>35813</v>
      </c>
      <c r="E58" s="264">
        <f>SUM(E59:E61)</f>
        <v>35813</v>
      </c>
      <c r="F58" s="264">
        <f>SUM(F59:F61)</f>
        <v>35813</v>
      </c>
      <c r="G58" s="123">
        <f>SUM(G59:G61)</f>
        <v>34489</v>
      </c>
    </row>
    <row r="59" spans="1:7" s="54" customFormat="1" ht="12" customHeight="1">
      <c r="A59" s="226" t="s">
        <v>114</v>
      </c>
      <c r="B59" s="210" t="s">
        <v>227</v>
      </c>
      <c r="C59" s="270"/>
      <c r="D59" s="270"/>
      <c r="E59" s="270"/>
      <c r="F59" s="270"/>
      <c r="G59" s="128"/>
    </row>
    <row r="60" spans="1:7" s="54" customFormat="1" ht="12" customHeight="1">
      <c r="A60" s="227" t="s">
        <v>115</v>
      </c>
      <c r="B60" s="211" t="s">
        <v>403</v>
      </c>
      <c r="C60" s="270">
        <v>1000</v>
      </c>
      <c r="D60" s="270">
        <v>1000</v>
      </c>
      <c r="E60" s="270">
        <v>1000</v>
      </c>
      <c r="F60" s="270">
        <v>1000</v>
      </c>
      <c r="G60" s="128">
        <v>1165</v>
      </c>
    </row>
    <row r="61" spans="1:7" s="54" customFormat="1" ht="12" customHeight="1">
      <c r="A61" s="227" t="s">
        <v>142</v>
      </c>
      <c r="B61" s="211" t="s">
        <v>228</v>
      </c>
      <c r="C61" s="270">
        <v>33289</v>
      </c>
      <c r="D61" s="270">
        <v>34813</v>
      </c>
      <c r="E61" s="270">
        <v>34813</v>
      </c>
      <c r="F61" s="270">
        <v>34813</v>
      </c>
      <c r="G61" s="128">
        <v>33324</v>
      </c>
    </row>
    <row r="62" spans="1:7" s="54" customFormat="1" ht="12" customHeight="1" thickBot="1">
      <c r="A62" s="228" t="s">
        <v>226</v>
      </c>
      <c r="B62" s="212" t="s">
        <v>229</v>
      </c>
      <c r="C62" s="270">
        <v>29463</v>
      </c>
      <c r="D62" s="270">
        <v>29463</v>
      </c>
      <c r="E62" s="270">
        <v>29463</v>
      </c>
      <c r="F62" s="270">
        <v>29463</v>
      </c>
      <c r="G62" s="128">
        <v>30004</v>
      </c>
    </row>
    <row r="63" spans="1:7" s="54" customFormat="1" ht="12" customHeight="1" thickBot="1">
      <c r="A63" s="27" t="s">
        <v>16</v>
      </c>
      <c r="B63" s="19" t="s">
        <v>230</v>
      </c>
      <c r="C63" s="268">
        <f>+C8+C15+C22+C29+C36+C47+C53+C58</f>
        <v>435197</v>
      </c>
      <c r="D63" s="268">
        <f>+D8+D15+D22+D29+D36+D47+D53+D58</f>
        <v>439408</v>
      </c>
      <c r="E63" s="268">
        <f>+E8+E15+E22+E29+E36+E47+E53+E58</f>
        <v>406793</v>
      </c>
      <c r="F63" s="268">
        <f>+F8+F15+F22+F29+F36+F47+F53+F58</f>
        <v>406793</v>
      </c>
      <c r="G63" s="129">
        <f>+G8+G15+G22+G29+G36+G47+G53+G58</f>
        <v>339481</v>
      </c>
    </row>
    <row r="64" spans="1:7" s="54" customFormat="1" ht="12" customHeight="1" thickBot="1">
      <c r="A64" s="229" t="s">
        <v>370</v>
      </c>
      <c r="B64" s="118" t="s">
        <v>232</v>
      </c>
      <c r="C64" s="264">
        <f>SUM(C65:C67)</f>
        <v>0</v>
      </c>
      <c r="D64" s="264">
        <f>SUM(D65:D67)</f>
        <v>0</v>
      </c>
      <c r="E64" s="264">
        <f>SUM(E65:E67)</f>
        <v>0</v>
      </c>
      <c r="F64" s="264">
        <f>SUM(F65:F67)</f>
        <v>0</v>
      </c>
      <c r="G64" s="123">
        <f>SUM(G65:G67)</f>
        <v>0</v>
      </c>
    </row>
    <row r="65" spans="1:7" s="54" customFormat="1" ht="12" customHeight="1">
      <c r="A65" s="226" t="s">
        <v>265</v>
      </c>
      <c r="B65" s="210" t="s">
        <v>233</v>
      </c>
      <c r="C65" s="270">
        <v>0</v>
      </c>
      <c r="D65" s="270">
        <v>0</v>
      </c>
      <c r="E65" s="270">
        <v>0</v>
      </c>
      <c r="F65" s="270">
        <v>0</v>
      </c>
      <c r="G65" s="128">
        <v>0</v>
      </c>
    </row>
    <row r="66" spans="1:7" s="54" customFormat="1" ht="12" customHeight="1">
      <c r="A66" s="227" t="s">
        <v>274</v>
      </c>
      <c r="B66" s="211" t="s">
        <v>234</v>
      </c>
      <c r="C66" s="270">
        <v>0</v>
      </c>
      <c r="D66" s="270">
        <v>0</v>
      </c>
      <c r="E66" s="270">
        <v>0</v>
      </c>
      <c r="F66" s="270">
        <v>0</v>
      </c>
      <c r="G66" s="128">
        <v>0</v>
      </c>
    </row>
    <row r="67" spans="1:7" s="54" customFormat="1" ht="12" customHeight="1" thickBot="1">
      <c r="A67" s="228" t="s">
        <v>275</v>
      </c>
      <c r="B67" s="214" t="s">
        <v>235</v>
      </c>
      <c r="C67" s="270">
        <v>0</v>
      </c>
      <c r="D67" s="270">
        <v>0</v>
      </c>
      <c r="E67" s="270">
        <v>0</v>
      </c>
      <c r="F67" s="270">
        <v>0</v>
      </c>
      <c r="G67" s="128">
        <v>0</v>
      </c>
    </row>
    <row r="68" spans="1:7" s="54" customFormat="1" ht="12" customHeight="1" thickBot="1">
      <c r="A68" s="229" t="s">
        <v>236</v>
      </c>
      <c r="B68" s="118" t="s">
        <v>237</v>
      </c>
      <c r="C68" s="264">
        <f>SUM(C69:C72)</f>
        <v>0</v>
      </c>
      <c r="D68" s="264">
        <f>SUM(D69:D72)</f>
        <v>0</v>
      </c>
      <c r="E68" s="264">
        <f>SUM(E69:E72)</f>
        <v>0</v>
      </c>
      <c r="F68" s="264">
        <f>SUM(F69:F72)</f>
        <v>0</v>
      </c>
      <c r="G68" s="123">
        <f>SUM(G69:G72)</f>
        <v>0</v>
      </c>
    </row>
    <row r="69" spans="1:7" s="54" customFormat="1" ht="12" customHeight="1">
      <c r="A69" s="226" t="s">
        <v>91</v>
      </c>
      <c r="B69" s="210" t="s">
        <v>238</v>
      </c>
      <c r="C69" s="270"/>
      <c r="D69" s="270"/>
      <c r="E69" s="270"/>
      <c r="F69" s="270"/>
      <c r="G69" s="128"/>
    </row>
    <row r="70" spans="1:7" s="54" customFormat="1" ht="12" customHeight="1">
      <c r="A70" s="227" t="s">
        <v>92</v>
      </c>
      <c r="B70" s="211" t="s">
        <v>239</v>
      </c>
      <c r="C70" s="270"/>
      <c r="D70" s="270"/>
      <c r="E70" s="270"/>
      <c r="F70" s="270"/>
      <c r="G70" s="128"/>
    </row>
    <row r="71" spans="1:7" s="54" customFormat="1" ht="12" customHeight="1">
      <c r="A71" s="227" t="s">
        <v>266</v>
      </c>
      <c r="B71" s="211" t="s">
        <v>240</v>
      </c>
      <c r="C71" s="270"/>
      <c r="D71" s="270"/>
      <c r="E71" s="270"/>
      <c r="F71" s="270"/>
      <c r="G71" s="128"/>
    </row>
    <row r="72" spans="1:7" s="54" customFormat="1" ht="12" customHeight="1" thickBot="1">
      <c r="A72" s="228" t="s">
        <v>267</v>
      </c>
      <c r="B72" s="212" t="s">
        <v>241</v>
      </c>
      <c r="C72" s="270"/>
      <c r="D72" s="270"/>
      <c r="E72" s="270"/>
      <c r="F72" s="270"/>
      <c r="G72" s="128"/>
    </row>
    <row r="73" spans="1:7" s="54" customFormat="1" ht="12" customHeight="1" thickBot="1">
      <c r="A73" s="229" t="s">
        <v>242</v>
      </c>
      <c r="B73" s="118" t="s">
        <v>243</v>
      </c>
      <c r="C73" s="264">
        <f>SUM(C74:C75)</f>
        <v>31500</v>
      </c>
      <c r="D73" s="264">
        <f>SUM(D74:D75)</f>
        <v>40495</v>
      </c>
      <c r="E73" s="264">
        <f>SUM(E74:E75)</f>
        <v>40495</v>
      </c>
      <c r="F73" s="264">
        <f>SUM(F74:F75)</f>
        <v>40495</v>
      </c>
      <c r="G73" s="123">
        <f>SUM(G74:G75)</f>
        <v>40495</v>
      </c>
    </row>
    <row r="74" spans="1:7" s="54" customFormat="1" ht="12" customHeight="1">
      <c r="A74" s="226" t="s">
        <v>268</v>
      </c>
      <c r="B74" s="210" t="s">
        <v>244</v>
      </c>
      <c r="C74" s="270">
        <v>31500</v>
      </c>
      <c r="D74" s="270">
        <v>40495</v>
      </c>
      <c r="E74" s="270">
        <v>40495</v>
      </c>
      <c r="F74" s="270">
        <v>40495</v>
      </c>
      <c r="G74" s="128">
        <v>40495</v>
      </c>
    </row>
    <row r="75" spans="1:7" s="54" customFormat="1" ht="12" customHeight="1" thickBot="1">
      <c r="A75" s="228" t="s">
        <v>269</v>
      </c>
      <c r="B75" s="212" t="s">
        <v>245</v>
      </c>
      <c r="C75" s="270"/>
      <c r="D75" s="270"/>
      <c r="E75" s="270"/>
      <c r="F75" s="270"/>
      <c r="G75" s="128"/>
    </row>
    <row r="76" spans="1:7" s="53" customFormat="1" ht="12" customHeight="1" thickBot="1">
      <c r="A76" s="229" t="s">
        <v>246</v>
      </c>
      <c r="B76" s="118" t="s">
        <v>247</v>
      </c>
      <c r="C76" s="264">
        <f>SUM(C77:C79)</f>
        <v>0</v>
      </c>
      <c r="D76" s="264">
        <f>SUM(D77:D79)</f>
        <v>0</v>
      </c>
      <c r="E76" s="264">
        <f>SUM(E77:E79)</f>
        <v>0</v>
      </c>
      <c r="F76" s="264">
        <f>SUM(F77:F79)</f>
        <v>0</v>
      </c>
      <c r="G76" s="123">
        <f>SUM(G77:G79)</f>
        <v>0</v>
      </c>
    </row>
    <row r="77" spans="1:7" s="54" customFormat="1" ht="12" customHeight="1">
      <c r="A77" s="226" t="s">
        <v>270</v>
      </c>
      <c r="B77" s="210" t="s">
        <v>248</v>
      </c>
      <c r="C77" s="270"/>
      <c r="D77" s="270"/>
      <c r="E77" s="270"/>
      <c r="F77" s="270"/>
      <c r="G77" s="128"/>
    </row>
    <row r="78" spans="1:7" s="54" customFormat="1" ht="12" customHeight="1">
      <c r="A78" s="227" t="s">
        <v>271</v>
      </c>
      <c r="B78" s="211" t="s">
        <v>249</v>
      </c>
      <c r="C78" s="270"/>
      <c r="D78" s="270"/>
      <c r="E78" s="270"/>
      <c r="F78" s="270"/>
      <c r="G78" s="128"/>
    </row>
    <row r="79" spans="1:7" s="54" customFormat="1" ht="12" customHeight="1" thickBot="1">
      <c r="A79" s="228" t="s">
        <v>272</v>
      </c>
      <c r="B79" s="212" t="s">
        <v>250</v>
      </c>
      <c r="C79" s="270"/>
      <c r="D79" s="270"/>
      <c r="E79" s="270"/>
      <c r="F79" s="270"/>
      <c r="G79" s="128"/>
    </row>
    <row r="80" spans="1:7" s="54" customFormat="1" ht="12" customHeight="1" thickBot="1">
      <c r="A80" s="229" t="s">
        <v>251</v>
      </c>
      <c r="B80" s="118" t="s">
        <v>273</v>
      </c>
      <c r="C80" s="264">
        <f>SUM(C81:C84)</f>
        <v>0</v>
      </c>
      <c r="D80" s="264">
        <f>SUM(D81:D84)</f>
        <v>0</v>
      </c>
      <c r="E80" s="264">
        <f>SUM(E81:E84)</f>
        <v>0</v>
      </c>
      <c r="F80" s="264">
        <f>SUM(F81:F84)</f>
        <v>0</v>
      </c>
      <c r="G80" s="123">
        <f>SUM(G81:G84)</f>
        <v>0</v>
      </c>
    </row>
    <row r="81" spans="1:7" s="54" customFormat="1" ht="12" customHeight="1">
      <c r="A81" s="230" t="s">
        <v>252</v>
      </c>
      <c r="B81" s="210" t="s">
        <v>253</v>
      </c>
      <c r="C81" s="270"/>
      <c r="D81" s="270"/>
      <c r="E81" s="270"/>
      <c r="F81" s="270"/>
      <c r="G81" s="128"/>
    </row>
    <row r="82" spans="1:7" s="54" customFormat="1" ht="12" customHeight="1">
      <c r="A82" s="231" t="s">
        <v>254</v>
      </c>
      <c r="B82" s="211" t="s">
        <v>255</v>
      </c>
      <c r="C82" s="270"/>
      <c r="D82" s="270"/>
      <c r="E82" s="270"/>
      <c r="F82" s="270"/>
      <c r="G82" s="128"/>
    </row>
    <row r="83" spans="1:7" s="54" customFormat="1" ht="12" customHeight="1">
      <c r="A83" s="231" t="s">
        <v>256</v>
      </c>
      <c r="B83" s="211" t="s">
        <v>257</v>
      </c>
      <c r="C83" s="270"/>
      <c r="D83" s="270"/>
      <c r="E83" s="270"/>
      <c r="F83" s="270"/>
      <c r="G83" s="128"/>
    </row>
    <row r="84" spans="1:7" s="53" customFormat="1" ht="12" customHeight="1" thickBot="1">
      <c r="A84" s="232" t="s">
        <v>258</v>
      </c>
      <c r="B84" s="212" t="s">
        <v>259</v>
      </c>
      <c r="C84" s="270"/>
      <c r="D84" s="270"/>
      <c r="E84" s="270"/>
      <c r="F84" s="270"/>
      <c r="G84" s="128"/>
    </row>
    <row r="85" spans="1:7" s="53" customFormat="1" ht="12" customHeight="1" thickBot="1">
      <c r="A85" s="229" t="s">
        <v>260</v>
      </c>
      <c r="B85" s="118" t="s">
        <v>261</v>
      </c>
      <c r="C85" s="273"/>
      <c r="D85" s="273"/>
      <c r="E85" s="273"/>
      <c r="F85" s="273"/>
      <c r="G85" s="253"/>
    </row>
    <row r="86" spans="1:7" s="53" customFormat="1" ht="12" customHeight="1" thickBot="1">
      <c r="A86" s="229" t="s">
        <v>262</v>
      </c>
      <c r="B86" s="218" t="s">
        <v>263</v>
      </c>
      <c r="C86" s="268">
        <f>+C64+C68+C73+C76+C80+C85</f>
        <v>31500</v>
      </c>
      <c r="D86" s="268">
        <f>+D64+D68+D73+D76+D80+D85</f>
        <v>40495</v>
      </c>
      <c r="E86" s="268">
        <f>+E64+E68+E73+E76+E80+E85</f>
        <v>40495</v>
      </c>
      <c r="F86" s="268">
        <f>+F64+F68+F73+F76+F80+F85</f>
        <v>40495</v>
      </c>
      <c r="G86" s="129">
        <f>+G64+G68+G73+G76+G80+G85</f>
        <v>40495</v>
      </c>
    </row>
    <row r="87" spans="1:7" s="53" customFormat="1" ht="12" customHeight="1" thickBot="1">
      <c r="A87" s="233" t="s">
        <v>276</v>
      </c>
      <c r="B87" s="220" t="s">
        <v>397</v>
      </c>
      <c r="C87" s="268">
        <f>+C63+C86</f>
        <v>466697</v>
      </c>
      <c r="D87" s="268">
        <f>+D63+D86</f>
        <v>479903</v>
      </c>
      <c r="E87" s="268">
        <f>+E63+E86</f>
        <v>447288</v>
      </c>
      <c r="F87" s="268">
        <f>+F63+F86</f>
        <v>447288</v>
      </c>
      <c r="G87" s="129">
        <f>+G63+G86</f>
        <v>379976</v>
      </c>
    </row>
    <row r="88" spans="1:7" s="54" customFormat="1" ht="15" customHeight="1">
      <c r="A88" s="105"/>
      <c r="B88" s="106"/>
      <c r="C88" s="179"/>
      <c r="D88" s="313"/>
      <c r="E88" s="313"/>
      <c r="F88" s="313"/>
      <c r="G88" s="313"/>
    </row>
    <row r="89" spans="1:7" ht="13.5" thickBot="1">
      <c r="A89" s="234"/>
      <c r="B89" s="108"/>
      <c r="C89" s="180"/>
      <c r="D89" s="314"/>
      <c r="E89" s="314"/>
      <c r="F89" s="314"/>
      <c r="G89" s="314"/>
    </row>
    <row r="90" spans="1:7" s="45" customFormat="1" ht="16.5" customHeight="1" thickBot="1">
      <c r="A90" s="109"/>
      <c r="B90" s="110" t="s">
        <v>45</v>
      </c>
      <c r="C90" s="309"/>
      <c r="D90" s="309"/>
      <c r="E90" s="309"/>
      <c r="F90" s="309"/>
      <c r="G90" s="370"/>
    </row>
    <row r="91" spans="1:7" s="55" customFormat="1" ht="12" customHeight="1" thickBot="1">
      <c r="A91" s="202" t="s">
        <v>8</v>
      </c>
      <c r="B91" s="26" t="s">
        <v>279</v>
      </c>
      <c r="C91" s="275">
        <f>SUM(C92:C96)</f>
        <v>162624</v>
      </c>
      <c r="D91" s="275">
        <f>SUM(D92:D96)</f>
        <v>170421</v>
      </c>
      <c r="E91" s="275">
        <f>SUM(E92:E96)</f>
        <v>174421</v>
      </c>
      <c r="F91" s="275">
        <f>SUM(F92:F96)</f>
        <v>178675</v>
      </c>
      <c r="G91" s="122">
        <f>SUM(G92:G96)</f>
        <v>127338</v>
      </c>
    </row>
    <row r="92" spans="1:7" ht="12" customHeight="1">
      <c r="A92" s="235" t="s">
        <v>70</v>
      </c>
      <c r="B92" s="8" t="s">
        <v>38</v>
      </c>
      <c r="C92" s="276">
        <v>36288</v>
      </c>
      <c r="D92" s="276">
        <v>36589</v>
      </c>
      <c r="E92" s="276">
        <v>37034</v>
      </c>
      <c r="F92" s="276">
        <v>37034</v>
      </c>
      <c r="G92" s="124">
        <v>29238</v>
      </c>
    </row>
    <row r="93" spans="1:7" ht="12" customHeight="1">
      <c r="A93" s="227" t="s">
        <v>71</v>
      </c>
      <c r="B93" s="6" t="s">
        <v>116</v>
      </c>
      <c r="C93" s="266">
        <v>9710</v>
      </c>
      <c r="D93" s="266">
        <v>9792</v>
      </c>
      <c r="E93" s="266">
        <v>9852</v>
      </c>
      <c r="F93" s="266">
        <v>9852</v>
      </c>
      <c r="G93" s="125">
        <v>6588</v>
      </c>
    </row>
    <row r="94" spans="1:7" ht="12" customHeight="1">
      <c r="A94" s="227" t="s">
        <v>72</v>
      </c>
      <c r="B94" s="6" t="s">
        <v>89</v>
      </c>
      <c r="C94" s="267">
        <v>101594</v>
      </c>
      <c r="D94" s="267">
        <v>109008</v>
      </c>
      <c r="E94" s="267">
        <v>112212</v>
      </c>
      <c r="F94" s="267">
        <v>115868</v>
      </c>
      <c r="G94" s="127">
        <v>79999</v>
      </c>
    </row>
    <row r="95" spans="1:7" ht="12" customHeight="1">
      <c r="A95" s="227" t="s">
        <v>73</v>
      </c>
      <c r="B95" s="9" t="s">
        <v>117</v>
      </c>
      <c r="C95" s="267">
        <v>2345</v>
      </c>
      <c r="D95" s="267">
        <v>2345</v>
      </c>
      <c r="E95" s="267">
        <v>2345</v>
      </c>
      <c r="F95" s="267">
        <v>2345</v>
      </c>
      <c r="G95" s="127">
        <v>1372</v>
      </c>
    </row>
    <row r="96" spans="1:7" ht="12" customHeight="1">
      <c r="A96" s="227" t="s">
        <v>81</v>
      </c>
      <c r="B96" s="17" t="s">
        <v>118</v>
      </c>
      <c r="C96" s="267">
        <f>SUM(C97:C106)</f>
        <v>12687</v>
      </c>
      <c r="D96" s="267">
        <f>SUM(D97:D106)</f>
        <v>12687</v>
      </c>
      <c r="E96" s="267">
        <f>SUM(E97:E106)</f>
        <v>12978</v>
      </c>
      <c r="F96" s="267">
        <f>SUM(F97:F106)</f>
        <v>13576</v>
      </c>
      <c r="G96" s="127">
        <f>SUM(G97:G106)</f>
        <v>10141</v>
      </c>
    </row>
    <row r="97" spans="1:7" ht="12" customHeight="1">
      <c r="A97" s="227" t="s">
        <v>74</v>
      </c>
      <c r="B97" s="6" t="s">
        <v>280</v>
      </c>
      <c r="C97" s="267"/>
      <c r="D97" s="267"/>
      <c r="E97" s="267">
        <v>291</v>
      </c>
      <c r="F97" s="267">
        <v>291</v>
      </c>
      <c r="G97" s="127">
        <v>291</v>
      </c>
    </row>
    <row r="98" spans="1:7" ht="12" customHeight="1">
      <c r="A98" s="227" t="s">
        <v>75</v>
      </c>
      <c r="B98" s="70" t="s">
        <v>281</v>
      </c>
      <c r="C98" s="267"/>
      <c r="D98" s="267"/>
      <c r="E98" s="267"/>
      <c r="F98" s="267"/>
      <c r="G98" s="127"/>
    </row>
    <row r="99" spans="1:7" ht="12" customHeight="1">
      <c r="A99" s="227" t="s">
        <v>82</v>
      </c>
      <c r="B99" s="71" t="s">
        <v>282</v>
      </c>
      <c r="C99" s="267"/>
      <c r="D99" s="267"/>
      <c r="E99" s="267"/>
      <c r="F99" s="267"/>
      <c r="G99" s="127"/>
    </row>
    <row r="100" spans="1:7" ht="12" customHeight="1">
      <c r="A100" s="227" t="s">
        <v>83</v>
      </c>
      <c r="B100" s="71" t="s">
        <v>283</v>
      </c>
      <c r="C100" s="267"/>
      <c r="D100" s="267"/>
      <c r="E100" s="267"/>
      <c r="F100" s="267"/>
      <c r="G100" s="127"/>
    </row>
    <row r="101" spans="1:7" ht="12" customHeight="1">
      <c r="A101" s="227" t="s">
        <v>84</v>
      </c>
      <c r="B101" s="70" t="s">
        <v>284</v>
      </c>
      <c r="C101" s="267">
        <v>3300</v>
      </c>
      <c r="D101" s="267">
        <v>3300</v>
      </c>
      <c r="E101" s="267">
        <v>3300</v>
      </c>
      <c r="F101" s="267">
        <v>3300</v>
      </c>
      <c r="G101" s="127">
        <v>1175</v>
      </c>
    </row>
    <row r="102" spans="1:7" ht="12" customHeight="1">
      <c r="A102" s="227" t="s">
        <v>85</v>
      </c>
      <c r="B102" s="70" t="s">
        <v>285</v>
      </c>
      <c r="C102" s="267"/>
      <c r="D102" s="267"/>
      <c r="E102" s="267"/>
      <c r="F102" s="267"/>
      <c r="G102" s="127"/>
    </row>
    <row r="103" spans="1:7" ht="12" customHeight="1">
      <c r="A103" s="227" t="s">
        <v>87</v>
      </c>
      <c r="B103" s="71" t="s">
        <v>286</v>
      </c>
      <c r="C103" s="267">
        <v>300</v>
      </c>
      <c r="D103" s="267">
        <v>300</v>
      </c>
      <c r="E103" s="267">
        <v>300</v>
      </c>
      <c r="F103" s="267">
        <v>300</v>
      </c>
      <c r="G103" s="127">
        <v>305</v>
      </c>
    </row>
    <row r="104" spans="1:7" ht="12" customHeight="1">
      <c r="A104" s="236" t="s">
        <v>119</v>
      </c>
      <c r="B104" s="72" t="s">
        <v>287</v>
      </c>
      <c r="C104" s="267"/>
      <c r="D104" s="267"/>
      <c r="E104" s="267"/>
      <c r="F104" s="267"/>
      <c r="G104" s="127"/>
    </row>
    <row r="105" spans="1:7" ht="12" customHeight="1">
      <c r="A105" s="227" t="s">
        <v>277</v>
      </c>
      <c r="B105" s="72" t="s">
        <v>288</v>
      </c>
      <c r="C105" s="267"/>
      <c r="D105" s="267"/>
      <c r="E105" s="267"/>
      <c r="F105" s="267"/>
      <c r="G105" s="127"/>
    </row>
    <row r="106" spans="1:7" ht="12" customHeight="1" thickBot="1">
      <c r="A106" s="237" t="s">
        <v>278</v>
      </c>
      <c r="B106" s="73" t="s">
        <v>289</v>
      </c>
      <c r="C106" s="277">
        <v>9087</v>
      </c>
      <c r="D106" s="277">
        <v>9087</v>
      </c>
      <c r="E106" s="277">
        <v>9087</v>
      </c>
      <c r="F106" s="277">
        <v>9685</v>
      </c>
      <c r="G106" s="131">
        <v>8370</v>
      </c>
    </row>
    <row r="107" spans="1:7" ht="12" customHeight="1" thickBot="1">
      <c r="A107" s="27" t="s">
        <v>9</v>
      </c>
      <c r="B107" s="25" t="s">
        <v>290</v>
      </c>
      <c r="C107" s="264">
        <f>+C108+C110+C112</f>
        <v>56795</v>
      </c>
      <c r="D107" s="264">
        <f>+D108+D110+D112</f>
        <v>58621</v>
      </c>
      <c r="E107" s="264">
        <f>+E108+E110+E112</f>
        <v>59054</v>
      </c>
      <c r="F107" s="264">
        <f>+F108+F110+F112</f>
        <v>59054</v>
      </c>
      <c r="G107" s="123">
        <f>+G108+G110+G112</f>
        <v>39480</v>
      </c>
    </row>
    <row r="108" spans="1:7" ht="12" customHeight="1">
      <c r="A108" s="226" t="s">
        <v>76</v>
      </c>
      <c r="B108" s="6" t="s">
        <v>140</v>
      </c>
      <c r="C108" s="265">
        <v>5313</v>
      </c>
      <c r="D108" s="265">
        <v>7139</v>
      </c>
      <c r="E108" s="265">
        <v>7572</v>
      </c>
      <c r="F108" s="265">
        <v>7572</v>
      </c>
      <c r="G108" s="126">
        <v>2432</v>
      </c>
    </row>
    <row r="109" spans="1:7" ht="12" customHeight="1">
      <c r="A109" s="226" t="s">
        <v>77</v>
      </c>
      <c r="B109" s="10" t="s">
        <v>294</v>
      </c>
      <c r="C109" s="265"/>
      <c r="D109" s="265"/>
      <c r="E109" s="265"/>
      <c r="F109" s="265"/>
      <c r="G109" s="126"/>
    </row>
    <row r="110" spans="1:7" ht="12" customHeight="1">
      <c r="A110" s="226" t="s">
        <v>78</v>
      </c>
      <c r="B110" s="10" t="s">
        <v>120</v>
      </c>
      <c r="C110" s="266"/>
      <c r="D110" s="266"/>
      <c r="E110" s="266"/>
      <c r="F110" s="266"/>
      <c r="G110" s="125"/>
    </row>
    <row r="111" spans="1:7" ht="12" customHeight="1">
      <c r="A111" s="226" t="s">
        <v>79</v>
      </c>
      <c r="B111" s="10" t="s">
        <v>295</v>
      </c>
      <c r="C111" s="278"/>
      <c r="D111" s="266"/>
      <c r="E111" s="266"/>
      <c r="F111" s="266"/>
      <c r="G111" s="125"/>
    </row>
    <row r="112" spans="1:7" ht="12" customHeight="1">
      <c r="A112" s="226" t="s">
        <v>80</v>
      </c>
      <c r="B112" s="120" t="s">
        <v>143</v>
      </c>
      <c r="C112" s="341">
        <f>SUM(C113:C120)</f>
        <v>51482</v>
      </c>
      <c r="D112" s="341">
        <f>SUM(D113:D120)</f>
        <v>51482</v>
      </c>
      <c r="E112" s="341">
        <f>SUM(E113:E120)</f>
        <v>51482</v>
      </c>
      <c r="F112" s="341">
        <f>SUM(F113:F120)</f>
        <v>51482</v>
      </c>
      <c r="G112" s="372">
        <f>SUM(G113:G120)</f>
        <v>37048</v>
      </c>
    </row>
    <row r="113" spans="1:7" ht="12" customHeight="1">
      <c r="A113" s="226" t="s">
        <v>86</v>
      </c>
      <c r="B113" s="119" t="s">
        <v>404</v>
      </c>
      <c r="C113" s="278"/>
      <c r="D113" s="266"/>
      <c r="E113" s="266"/>
      <c r="F113" s="266"/>
      <c r="G113" s="125"/>
    </row>
    <row r="114" spans="1:7" ht="12" customHeight="1">
      <c r="A114" s="226" t="s">
        <v>88</v>
      </c>
      <c r="B114" s="206" t="s">
        <v>300</v>
      </c>
      <c r="C114" s="278"/>
      <c r="D114" s="266"/>
      <c r="E114" s="266"/>
      <c r="F114" s="266"/>
      <c r="G114" s="125"/>
    </row>
    <row r="115" spans="1:7" ht="12" customHeight="1">
      <c r="A115" s="226" t="s">
        <v>121</v>
      </c>
      <c r="B115" s="71" t="s">
        <v>283</v>
      </c>
      <c r="C115" s="278"/>
      <c r="D115" s="266"/>
      <c r="E115" s="266"/>
      <c r="F115" s="266"/>
      <c r="G115" s="125"/>
    </row>
    <row r="116" spans="1:7" ht="12" customHeight="1">
      <c r="A116" s="226" t="s">
        <v>122</v>
      </c>
      <c r="B116" s="71" t="s">
        <v>299</v>
      </c>
      <c r="C116" s="278">
        <v>42664</v>
      </c>
      <c r="D116" s="266">
        <v>42664</v>
      </c>
      <c r="E116" s="266">
        <v>42664</v>
      </c>
      <c r="F116" s="266">
        <v>42664</v>
      </c>
      <c r="G116" s="125">
        <v>28081</v>
      </c>
    </row>
    <row r="117" spans="1:7" ht="12" customHeight="1">
      <c r="A117" s="226" t="s">
        <v>123</v>
      </c>
      <c r="B117" s="71" t="s">
        <v>298</v>
      </c>
      <c r="C117" s="278"/>
      <c r="D117" s="266"/>
      <c r="E117" s="266"/>
      <c r="F117" s="266"/>
      <c r="G117" s="125"/>
    </row>
    <row r="118" spans="1:7" ht="12" customHeight="1">
      <c r="A118" s="226" t="s">
        <v>291</v>
      </c>
      <c r="B118" s="71" t="s">
        <v>286</v>
      </c>
      <c r="C118" s="278"/>
      <c r="D118" s="266"/>
      <c r="E118" s="266"/>
      <c r="F118" s="266"/>
      <c r="G118" s="125"/>
    </row>
    <row r="119" spans="1:7" ht="12" customHeight="1">
      <c r="A119" s="226" t="s">
        <v>292</v>
      </c>
      <c r="B119" s="71" t="s">
        <v>297</v>
      </c>
      <c r="C119" s="278"/>
      <c r="D119" s="266"/>
      <c r="E119" s="266"/>
      <c r="F119" s="266"/>
      <c r="G119" s="125"/>
    </row>
    <row r="120" spans="1:7" ht="12" customHeight="1" thickBot="1">
      <c r="A120" s="236" t="s">
        <v>293</v>
      </c>
      <c r="B120" s="71" t="s">
        <v>296</v>
      </c>
      <c r="C120" s="279">
        <v>8818</v>
      </c>
      <c r="D120" s="267">
        <v>8818</v>
      </c>
      <c r="E120" s="267">
        <v>8818</v>
      </c>
      <c r="F120" s="267">
        <v>8818</v>
      </c>
      <c r="G120" s="127">
        <v>8967</v>
      </c>
    </row>
    <row r="121" spans="1:7" ht="12" customHeight="1" thickBot="1">
      <c r="A121" s="27" t="s">
        <v>10</v>
      </c>
      <c r="B121" s="59" t="s">
        <v>301</v>
      </c>
      <c r="C121" s="264">
        <f>+C122+C123</f>
        <v>1155</v>
      </c>
      <c r="D121" s="264">
        <f>+D122+D123</f>
        <v>2783</v>
      </c>
      <c r="E121" s="264">
        <f>+E122+E123</f>
        <v>12972</v>
      </c>
      <c r="F121" s="264">
        <f>+F122+F123</f>
        <v>8468</v>
      </c>
      <c r="G121" s="123">
        <f>+G122+G123</f>
        <v>0</v>
      </c>
    </row>
    <row r="122" spans="1:7" ht="12" customHeight="1">
      <c r="A122" s="226" t="s">
        <v>59</v>
      </c>
      <c r="B122" s="7" t="s">
        <v>47</v>
      </c>
      <c r="C122" s="265">
        <v>1155</v>
      </c>
      <c r="D122" s="265">
        <v>2783</v>
      </c>
      <c r="E122" s="265">
        <v>12972</v>
      </c>
      <c r="F122" s="265">
        <v>8468</v>
      </c>
      <c r="G122" s="126">
        <v>0</v>
      </c>
    </row>
    <row r="123" spans="1:7" ht="12" customHeight="1" thickBot="1">
      <c r="A123" s="228" t="s">
        <v>60</v>
      </c>
      <c r="B123" s="10" t="s">
        <v>48</v>
      </c>
      <c r="C123" s="267"/>
      <c r="D123" s="267"/>
      <c r="E123" s="267"/>
      <c r="F123" s="267"/>
      <c r="G123" s="127"/>
    </row>
    <row r="124" spans="1:7" ht="12" customHeight="1" thickBot="1">
      <c r="A124" s="27" t="s">
        <v>11</v>
      </c>
      <c r="B124" s="59" t="s">
        <v>302</v>
      </c>
      <c r="C124" s="264">
        <f>+C91+C107+C121</f>
        <v>220574</v>
      </c>
      <c r="D124" s="264">
        <f>+D91+D107+D121</f>
        <v>231825</v>
      </c>
      <c r="E124" s="264">
        <f>+E91+E107+E121</f>
        <v>246447</v>
      </c>
      <c r="F124" s="264">
        <f>+F91+F107+F121</f>
        <v>246197</v>
      </c>
      <c r="G124" s="123">
        <f>+G91+G107+G121</f>
        <v>166818</v>
      </c>
    </row>
    <row r="125" spans="1:7" ht="12" customHeight="1" thickBot="1">
      <c r="A125" s="27" t="s">
        <v>12</v>
      </c>
      <c r="B125" s="59" t="s">
        <v>303</v>
      </c>
      <c r="C125" s="264">
        <f>+C126+C127+C128</f>
        <v>31096</v>
      </c>
      <c r="D125" s="264">
        <f>+D126+D127+D128</f>
        <v>31096</v>
      </c>
      <c r="E125" s="264">
        <f>+E126+E127+E128</f>
        <v>31096</v>
      </c>
      <c r="F125" s="264">
        <f>+F126+F127+F128</f>
        <v>31096</v>
      </c>
      <c r="G125" s="123">
        <f>+G126+G127+G128</f>
        <v>30430</v>
      </c>
    </row>
    <row r="126" spans="1:7" s="55" customFormat="1" ht="12" customHeight="1">
      <c r="A126" s="226" t="s">
        <v>63</v>
      </c>
      <c r="B126" s="7" t="s">
        <v>304</v>
      </c>
      <c r="C126" s="278"/>
      <c r="D126" s="266"/>
      <c r="E126" s="266"/>
      <c r="F126" s="266"/>
      <c r="G126" s="125"/>
    </row>
    <row r="127" spans="1:7" ht="12" customHeight="1">
      <c r="A127" s="226" t="s">
        <v>64</v>
      </c>
      <c r="B127" s="7" t="s">
        <v>305</v>
      </c>
      <c r="C127" s="278"/>
      <c r="D127" s="266"/>
      <c r="E127" s="266"/>
      <c r="F127" s="266"/>
      <c r="G127" s="125"/>
    </row>
    <row r="128" spans="1:7" ht="12" customHeight="1" thickBot="1">
      <c r="A128" s="236" t="s">
        <v>65</v>
      </c>
      <c r="B128" s="5" t="s">
        <v>306</v>
      </c>
      <c r="C128" s="278">
        <v>31096</v>
      </c>
      <c r="D128" s="266">
        <v>31096</v>
      </c>
      <c r="E128" s="266">
        <v>31096</v>
      </c>
      <c r="F128" s="266">
        <v>31096</v>
      </c>
      <c r="G128" s="125">
        <v>30430</v>
      </c>
    </row>
    <row r="129" spans="1:11" ht="12" customHeight="1" thickBot="1">
      <c r="A129" s="27" t="s">
        <v>13</v>
      </c>
      <c r="B129" s="59" t="s">
        <v>369</v>
      </c>
      <c r="C129" s="264">
        <f>+C130+C131+C132+C133</f>
        <v>0</v>
      </c>
      <c r="D129" s="264">
        <f>+D130+D131+D132+D133</f>
        <v>0</v>
      </c>
      <c r="E129" s="264">
        <f>+E130+E131+E132+E133</f>
        <v>0</v>
      </c>
      <c r="F129" s="264">
        <f>+F130+F131+F132+F133</f>
        <v>0</v>
      </c>
      <c r="G129" s="123">
        <f>+G130+G131+G132+G133</f>
        <v>0</v>
      </c>
    </row>
    <row r="130" spans="1:11" ht="12" customHeight="1">
      <c r="A130" s="226" t="s">
        <v>66</v>
      </c>
      <c r="B130" s="7" t="s">
        <v>307</v>
      </c>
      <c r="C130" s="278"/>
      <c r="D130" s="266"/>
      <c r="E130" s="266"/>
      <c r="F130" s="266"/>
      <c r="G130" s="125"/>
    </row>
    <row r="131" spans="1:11" ht="12" customHeight="1">
      <c r="A131" s="226" t="s">
        <v>67</v>
      </c>
      <c r="B131" s="7" t="s">
        <v>308</v>
      </c>
      <c r="C131" s="278"/>
      <c r="D131" s="266"/>
      <c r="E131" s="266"/>
      <c r="F131" s="266"/>
      <c r="G131" s="125"/>
    </row>
    <row r="132" spans="1:11" ht="12" customHeight="1">
      <c r="A132" s="226" t="s">
        <v>211</v>
      </c>
      <c r="B132" s="7" t="s">
        <v>309</v>
      </c>
      <c r="C132" s="278"/>
      <c r="D132" s="266"/>
      <c r="E132" s="266"/>
      <c r="F132" s="266"/>
      <c r="G132" s="125"/>
    </row>
    <row r="133" spans="1:11" s="55" customFormat="1" ht="12" customHeight="1" thickBot="1">
      <c r="A133" s="236" t="s">
        <v>212</v>
      </c>
      <c r="B133" s="5" t="s">
        <v>310</v>
      </c>
      <c r="C133" s="278"/>
      <c r="D133" s="266"/>
      <c r="E133" s="266"/>
      <c r="F133" s="266"/>
      <c r="G133" s="125"/>
    </row>
    <row r="134" spans="1:11" ht="12" customHeight="1" thickBot="1">
      <c r="A134" s="27" t="s">
        <v>14</v>
      </c>
      <c r="B134" s="59" t="s">
        <v>311</v>
      </c>
      <c r="C134" s="268">
        <f>+C135+C136+C137+C138</f>
        <v>0</v>
      </c>
      <c r="D134" s="268">
        <f>+D135+D136+D137+D138</f>
        <v>0</v>
      </c>
      <c r="E134" s="268">
        <f>+E135+E136+E137+E138</f>
        <v>0</v>
      </c>
      <c r="F134" s="268">
        <f>+F135+F136+F137+F138</f>
        <v>0</v>
      </c>
      <c r="G134" s="129">
        <f>+G135+G136+G137+G138</f>
        <v>0</v>
      </c>
      <c r="K134" s="117"/>
    </row>
    <row r="135" spans="1:11">
      <c r="A135" s="226" t="s">
        <v>68</v>
      </c>
      <c r="B135" s="7" t="s">
        <v>312</v>
      </c>
      <c r="C135" s="278"/>
      <c r="D135" s="266"/>
      <c r="E135" s="266"/>
      <c r="F135" s="266"/>
      <c r="G135" s="125"/>
    </row>
    <row r="136" spans="1:11" ht="12" customHeight="1">
      <c r="A136" s="226" t="s">
        <v>69</v>
      </c>
      <c r="B136" s="7" t="s">
        <v>322</v>
      </c>
      <c r="C136" s="278"/>
      <c r="D136" s="266"/>
      <c r="E136" s="266"/>
      <c r="F136" s="266"/>
      <c r="G136" s="125"/>
    </row>
    <row r="137" spans="1:11" s="55" customFormat="1" ht="12" customHeight="1">
      <c r="A137" s="226" t="s">
        <v>223</v>
      </c>
      <c r="B137" s="7" t="s">
        <v>313</v>
      </c>
      <c r="C137" s="278"/>
      <c r="D137" s="266"/>
      <c r="E137" s="266"/>
      <c r="F137" s="266"/>
      <c r="G137" s="125"/>
    </row>
    <row r="138" spans="1:11" s="55" customFormat="1" ht="12" customHeight="1" thickBot="1">
      <c r="A138" s="236" t="s">
        <v>224</v>
      </c>
      <c r="B138" s="5" t="s">
        <v>314</v>
      </c>
      <c r="C138" s="278"/>
      <c r="D138" s="266"/>
      <c r="E138" s="266"/>
      <c r="F138" s="266"/>
      <c r="G138" s="125"/>
    </row>
    <row r="139" spans="1:11" s="55" customFormat="1" ht="12" customHeight="1" thickBot="1">
      <c r="A139" s="27" t="s">
        <v>15</v>
      </c>
      <c r="B139" s="59" t="s">
        <v>315</v>
      </c>
      <c r="C139" s="280">
        <f>+C140+C141+C142+C143</f>
        <v>0</v>
      </c>
      <c r="D139" s="280">
        <f>+D140+D141+D142+D143</f>
        <v>0</v>
      </c>
      <c r="E139" s="280">
        <f>+E140+E141+E142+E143</f>
        <v>0</v>
      </c>
      <c r="F139" s="280">
        <f>+F140+F141+F142+F143</f>
        <v>0</v>
      </c>
      <c r="G139" s="132">
        <f>+G140+G141+G142+G143</f>
        <v>0</v>
      </c>
    </row>
    <row r="140" spans="1:11" s="55" customFormat="1" ht="12" customHeight="1">
      <c r="A140" s="226" t="s">
        <v>114</v>
      </c>
      <c r="B140" s="7" t="s">
        <v>316</v>
      </c>
      <c r="C140" s="278"/>
      <c r="D140" s="266"/>
      <c r="E140" s="266"/>
      <c r="F140" s="266"/>
      <c r="G140" s="125"/>
    </row>
    <row r="141" spans="1:11" s="55" customFormat="1" ht="12" customHeight="1">
      <c r="A141" s="226" t="s">
        <v>115</v>
      </c>
      <c r="B141" s="7" t="s">
        <v>317</v>
      </c>
      <c r="C141" s="278"/>
      <c r="D141" s="266"/>
      <c r="E141" s="266"/>
      <c r="F141" s="266"/>
      <c r="G141" s="125"/>
    </row>
    <row r="142" spans="1:11" s="55" customFormat="1" ht="12" customHeight="1">
      <c r="A142" s="226" t="s">
        <v>142</v>
      </c>
      <c r="B142" s="7" t="s">
        <v>318</v>
      </c>
      <c r="C142" s="278"/>
      <c r="D142" s="266"/>
      <c r="E142" s="266"/>
      <c r="F142" s="266"/>
      <c r="G142" s="125"/>
    </row>
    <row r="143" spans="1:11" ht="12.75" customHeight="1" thickBot="1">
      <c r="A143" s="236" t="s">
        <v>226</v>
      </c>
      <c r="B143" s="5" t="s">
        <v>319</v>
      </c>
      <c r="C143" s="279"/>
      <c r="D143" s="267"/>
      <c r="E143" s="267"/>
      <c r="F143" s="267"/>
      <c r="G143" s="127"/>
    </row>
    <row r="144" spans="1:11" ht="12.75" customHeight="1" thickBot="1">
      <c r="A144" s="261" t="s">
        <v>16</v>
      </c>
      <c r="B144" s="19" t="s">
        <v>418</v>
      </c>
      <c r="C144" s="310">
        <v>215027</v>
      </c>
      <c r="D144" s="273">
        <v>216982</v>
      </c>
      <c r="E144" s="273">
        <v>169745</v>
      </c>
      <c r="F144" s="273">
        <v>169995</v>
      </c>
      <c r="G144" s="253">
        <v>115692</v>
      </c>
    </row>
    <row r="145" spans="1:7" ht="12" customHeight="1" thickBot="1">
      <c r="A145" s="27" t="s">
        <v>17</v>
      </c>
      <c r="B145" s="59" t="s">
        <v>417</v>
      </c>
      <c r="C145" s="281">
        <f>+C125+C129+C134+C139+C144</f>
        <v>246123</v>
      </c>
      <c r="D145" s="281">
        <f>+D125+D129+D134+D139+D144</f>
        <v>248078</v>
      </c>
      <c r="E145" s="281">
        <f>+E125+E129+E134+E139+E144</f>
        <v>200841</v>
      </c>
      <c r="F145" s="281">
        <f>+F125+F129+F134+F139+F144</f>
        <v>201091</v>
      </c>
      <c r="G145" s="222">
        <f>+G125+G129+G134+G139+G144</f>
        <v>146122</v>
      </c>
    </row>
    <row r="146" spans="1:7" ht="15" customHeight="1" thickBot="1">
      <c r="A146" s="238" t="s">
        <v>18</v>
      </c>
      <c r="B146" s="184" t="s">
        <v>419</v>
      </c>
      <c r="C146" s="281">
        <f>+C124+C145</f>
        <v>466697</v>
      </c>
      <c r="D146" s="281">
        <f>+D124+D145</f>
        <v>479903</v>
      </c>
      <c r="E146" s="281">
        <f>+E124+E145</f>
        <v>447288</v>
      </c>
      <c r="F146" s="281">
        <f>+F124+F145</f>
        <v>447288</v>
      </c>
      <c r="G146" s="222">
        <f>+G124+G145</f>
        <v>312940</v>
      </c>
    </row>
    <row r="147" spans="1:7" ht="13.5" thickBot="1">
      <c r="A147" s="190"/>
      <c r="B147" s="191"/>
      <c r="C147" s="192"/>
      <c r="D147" s="351"/>
      <c r="E147" s="350"/>
      <c r="F147" s="351"/>
      <c r="G147" s="351"/>
    </row>
    <row r="148" spans="1:7" ht="15" customHeight="1" thickBot="1">
      <c r="A148" s="114" t="s">
        <v>135</v>
      </c>
      <c r="B148" s="115"/>
      <c r="C148" s="311">
        <v>10</v>
      </c>
      <c r="D148" s="311">
        <v>10</v>
      </c>
      <c r="E148" s="311">
        <v>10</v>
      </c>
      <c r="F148" s="311">
        <v>10</v>
      </c>
      <c r="G148" s="57">
        <v>10</v>
      </c>
    </row>
    <row r="149" spans="1:7" ht="14.25" customHeight="1" thickBot="1">
      <c r="A149" s="114" t="s">
        <v>136</v>
      </c>
      <c r="B149" s="115"/>
      <c r="C149" s="311"/>
      <c r="D149" s="311"/>
      <c r="E149" s="311"/>
      <c r="F149" s="311"/>
      <c r="G149" s="371"/>
    </row>
  </sheetData>
  <sheetProtection formatCells="0"/>
  <mergeCells count="5">
    <mergeCell ref="B4:G4"/>
    <mergeCell ref="B2:D2"/>
    <mergeCell ref="B3:D3"/>
    <mergeCell ref="E2:G2"/>
    <mergeCell ref="E3:G3"/>
  </mergeCells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4" orientation="portrait" horizontalDpi="4294967293" verticalDpi="300" r:id="rId1"/>
  <headerFooter alignWithMargins="0"/>
  <rowBreaks count="1" manualBreakCount="1">
    <brk id="8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zoomScaleNormal="100" workbookViewId="0">
      <selection activeCell="G35" sqref="G35"/>
    </sheetView>
  </sheetViews>
  <sheetFormatPr defaultRowHeight="12.75"/>
  <cols>
    <col min="1" max="1" width="6" style="112" customWidth="1"/>
    <col min="2" max="2" width="64.5" style="113" customWidth="1"/>
    <col min="3" max="3" width="12.83203125" style="113" customWidth="1"/>
    <col min="4" max="4" width="11.33203125" style="113" customWidth="1"/>
    <col min="5" max="5" width="11.83203125" style="113" customWidth="1"/>
    <col min="6" max="6" width="12.1640625" style="113" customWidth="1"/>
    <col min="7" max="7" width="12.33203125" style="113" customWidth="1"/>
    <col min="8" max="16384" width="9.33203125" style="113"/>
  </cols>
  <sheetData>
    <row r="1" spans="1:7" s="95" customFormat="1" ht="21" customHeight="1" thickBot="1">
      <c r="A1" s="94"/>
      <c r="B1" s="96"/>
      <c r="C1" s="246" t="s">
        <v>412</v>
      </c>
    </row>
    <row r="2" spans="1:7" s="247" customFormat="1" ht="25.5" customHeight="1">
      <c r="A2" s="200" t="s">
        <v>133</v>
      </c>
      <c r="B2" s="402" t="s">
        <v>415</v>
      </c>
      <c r="C2" s="403"/>
      <c r="D2" s="403"/>
      <c r="E2" s="410" t="s">
        <v>49</v>
      </c>
      <c r="F2" s="403"/>
      <c r="G2" s="407"/>
    </row>
    <row r="3" spans="1:7" s="247" customFormat="1" ht="60.75" thickBot="1">
      <c r="A3" s="239" t="s">
        <v>132</v>
      </c>
      <c r="B3" s="404" t="s">
        <v>375</v>
      </c>
      <c r="C3" s="405"/>
      <c r="D3" s="405"/>
      <c r="E3" s="411" t="s">
        <v>40</v>
      </c>
      <c r="F3" s="405"/>
      <c r="G3" s="409"/>
    </row>
    <row r="4" spans="1:7" s="248" customFormat="1" ht="15.95" customHeight="1" thickBot="1">
      <c r="A4" s="98"/>
      <c r="B4" s="98"/>
      <c r="C4" s="399" t="s">
        <v>41</v>
      </c>
      <c r="D4" s="401"/>
      <c r="E4" s="401"/>
      <c r="F4" s="401"/>
      <c r="G4" s="401"/>
    </row>
    <row r="5" spans="1:7" ht="36.75" thickBot="1">
      <c r="A5" s="201" t="s">
        <v>134</v>
      </c>
      <c r="B5" s="99" t="s">
        <v>42</v>
      </c>
      <c r="C5" s="262" t="s">
        <v>166</v>
      </c>
      <c r="D5" s="262" t="s">
        <v>420</v>
      </c>
      <c r="E5" s="262" t="s">
        <v>423</v>
      </c>
      <c r="F5" s="262" t="s">
        <v>428</v>
      </c>
      <c r="G5" s="30" t="s">
        <v>430</v>
      </c>
    </row>
    <row r="6" spans="1:7" s="249" customFormat="1" ht="12.95" customHeight="1" thickBot="1">
      <c r="A6" s="90">
        <v>1</v>
      </c>
      <c r="B6" s="91">
        <v>2</v>
      </c>
      <c r="C6" s="305">
        <v>3</v>
      </c>
      <c r="D6" s="305">
        <v>4</v>
      </c>
      <c r="E6" s="305">
        <v>5</v>
      </c>
      <c r="F6" s="305">
        <v>6</v>
      </c>
      <c r="G6" s="92">
        <v>7</v>
      </c>
    </row>
    <row r="7" spans="1:7" s="249" customFormat="1" ht="15.95" customHeight="1" thickBot="1">
      <c r="A7" s="100"/>
      <c r="B7" s="101" t="s">
        <v>43</v>
      </c>
      <c r="C7" s="315"/>
      <c r="D7" s="337"/>
      <c r="E7" s="337"/>
      <c r="F7" s="337"/>
      <c r="G7" s="321"/>
    </row>
    <row r="8" spans="1:7" s="183" customFormat="1" ht="12" customHeight="1" thickBot="1">
      <c r="A8" s="90" t="s">
        <v>8</v>
      </c>
      <c r="B8" s="102" t="s">
        <v>376</v>
      </c>
      <c r="C8" s="288">
        <f>SUM(C9:C18)</f>
        <v>0</v>
      </c>
      <c r="D8" s="288">
        <f>SUM(D9:D18)</f>
        <v>0</v>
      </c>
      <c r="E8" s="288">
        <f>SUM(E9:E18)</f>
        <v>0</v>
      </c>
      <c r="F8" s="288">
        <f>SUM(F9:F18)</f>
        <v>0</v>
      </c>
      <c r="G8" s="142">
        <f>SUM(G9:G18)</f>
        <v>94</v>
      </c>
    </row>
    <row r="9" spans="1:7" s="183" customFormat="1" ht="12" customHeight="1">
      <c r="A9" s="240" t="s">
        <v>70</v>
      </c>
      <c r="B9" s="8" t="s">
        <v>200</v>
      </c>
      <c r="C9" s="316"/>
      <c r="D9" s="316"/>
      <c r="E9" s="316"/>
      <c r="F9" s="316"/>
      <c r="G9" s="177">
        <v>72</v>
      </c>
    </row>
    <row r="10" spans="1:7" s="183" customFormat="1" ht="12" customHeight="1">
      <c r="A10" s="241" t="s">
        <v>71</v>
      </c>
      <c r="B10" s="6" t="s">
        <v>201</v>
      </c>
      <c r="C10" s="135"/>
      <c r="D10" s="135"/>
      <c r="E10" s="135"/>
      <c r="F10" s="135"/>
      <c r="G10" s="140"/>
    </row>
    <row r="11" spans="1:7" s="183" customFormat="1" ht="12" customHeight="1">
      <c r="A11" s="241" t="s">
        <v>72</v>
      </c>
      <c r="B11" s="6" t="s">
        <v>202</v>
      </c>
      <c r="C11" s="135"/>
      <c r="D11" s="135"/>
      <c r="E11" s="135"/>
      <c r="F11" s="135"/>
      <c r="G11" s="140">
        <v>2</v>
      </c>
    </row>
    <row r="12" spans="1:7" s="183" customFormat="1" ht="12" customHeight="1">
      <c r="A12" s="241" t="s">
        <v>73</v>
      </c>
      <c r="B12" s="6" t="s">
        <v>203</v>
      </c>
      <c r="C12" s="135"/>
      <c r="D12" s="135"/>
      <c r="E12" s="135"/>
      <c r="F12" s="135"/>
      <c r="G12" s="140"/>
    </row>
    <row r="13" spans="1:7" s="183" customFormat="1" ht="12" customHeight="1">
      <c r="A13" s="241" t="s">
        <v>90</v>
      </c>
      <c r="B13" s="6" t="s">
        <v>204</v>
      </c>
      <c r="C13" s="135"/>
      <c r="D13" s="135"/>
      <c r="E13" s="135"/>
      <c r="F13" s="135"/>
      <c r="G13" s="140"/>
    </row>
    <row r="14" spans="1:7" s="183" customFormat="1" ht="12" customHeight="1">
      <c r="A14" s="241" t="s">
        <v>74</v>
      </c>
      <c r="B14" s="6" t="s">
        <v>377</v>
      </c>
      <c r="C14" s="135"/>
      <c r="D14" s="135"/>
      <c r="E14" s="135"/>
      <c r="F14" s="135"/>
      <c r="G14" s="140">
        <v>20</v>
      </c>
    </row>
    <row r="15" spans="1:7" s="183" customFormat="1" ht="12" customHeight="1">
      <c r="A15" s="241" t="s">
        <v>75</v>
      </c>
      <c r="B15" s="5" t="s">
        <v>378</v>
      </c>
      <c r="C15" s="135"/>
      <c r="D15" s="135"/>
      <c r="E15" s="135"/>
      <c r="F15" s="135"/>
      <c r="G15" s="140"/>
    </row>
    <row r="16" spans="1:7" s="183" customFormat="1" ht="12" customHeight="1">
      <c r="A16" s="241" t="s">
        <v>82</v>
      </c>
      <c r="B16" s="6" t="s">
        <v>207</v>
      </c>
      <c r="C16" s="198"/>
      <c r="D16" s="198"/>
      <c r="E16" s="198"/>
      <c r="F16" s="198"/>
      <c r="G16" s="178"/>
    </row>
    <row r="17" spans="1:7" s="250" customFormat="1" ht="12" customHeight="1">
      <c r="A17" s="241" t="s">
        <v>83</v>
      </c>
      <c r="B17" s="6" t="s">
        <v>208</v>
      </c>
      <c r="C17" s="135"/>
      <c r="D17" s="135"/>
      <c r="E17" s="135"/>
      <c r="F17" s="135"/>
      <c r="G17" s="140"/>
    </row>
    <row r="18" spans="1:7" s="250" customFormat="1" ht="12" customHeight="1" thickBot="1">
      <c r="A18" s="241" t="s">
        <v>84</v>
      </c>
      <c r="B18" s="5" t="s">
        <v>209</v>
      </c>
      <c r="C18" s="287"/>
      <c r="D18" s="287"/>
      <c r="E18" s="287"/>
      <c r="F18" s="287"/>
      <c r="G18" s="141"/>
    </row>
    <row r="19" spans="1:7" s="183" customFormat="1" ht="12" customHeight="1" thickBot="1">
      <c r="A19" s="90" t="s">
        <v>9</v>
      </c>
      <c r="B19" s="102" t="s">
        <v>379</v>
      </c>
      <c r="C19" s="288">
        <f>SUM(C20:C22)</f>
        <v>0</v>
      </c>
      <c r="D19" s="288">
        <f>SUM(D20:D22)</f>
        <v>721</v>
      </c>
      <c r="E19" s="288">
        <f>SUM(E20:E22)</f>
        <v>1493</v>
      </c>
      <c r="F19" s="288">
        <f>SUM(F20:F22)</f>
        <v>1719</v>
      </c>
      <c r="G19" s="142">
        <f>SUM(G20:G22)</f>
        <v>1559</v>
      </c>
    </row>
    <row r="20" spans="1:7" s="250" customFormat="1" ht="12" customHeight="1">
      <c r="A20" s="241" t="s">
        <v>76</v>
      </c>
      <c r="B20" s="7" t="s">
        <v>175</v>
      </c>
      <c r="C20" s="135"/>
      <c r="D20" s="135"/>
      <c r="E20" s="135"/>
      <c r="F20" s="135"/>
      <c r="G20" s="140"/>
    </row>
    <row r="21" spans="1:7" s="250" customFormat="1" ht="12" customHeight="1">
      <c r="A21" s="241" t="s">
        <v>77</v>
      </c>
      <c r="B21" s="6" t="s">
        <v>380</v>
      </c>
      <c r="C21" s="135"/>
      <c r="D21" s="135"/>
      <c r="E21" s="135"/>
      <c r="F21" s="135"/>
      <c r="G21" s="140"/>
    </row>
    <row r="22" spans="1:7" s="250" customFormat="1" ht="12" customHeight="1">
      <c r="A22" s="241" t="s">
        <v>78</v>
      </c>
      <c r="B22" s="6" t="s">
        <v>381</v>
      </c>
      <c r="C22" s="135"/>
      <c r="D22" s="135">
        <v>721</v>
      </c>
      <c r="E22" s="135">
        <v>1493</v>
      </c>
      <c r="F22" s="135">
        <v>1719</v>
      </c>
      <c r="G22" s="140">
        <v>1559</v>
      </c>
    </row>
    <row r="23" spans="1:7" s="250" customFormat="1" ht="12" customHeight="1" thickBot="1">
      <c r="A23" s="241" t="s">
        <v>79</v>
      </c>
      <c r="B23" s="6" t="s">
        <v>1</v>
      </c>
      <c r="C23" s="135"/>
      <c r="D23" s="135"/>
      <c r="E23" s="135"/>
      <c r="F23" s="135"/>
      <c r="G23" s="140"/>
    </row>
    <row r="24" spans="1:7" s="250" customFormat="1" ht="12" customHeight="1" thickBot="1">
      <c r="A24" s="93" t="s">
        <v>10</v>
      </c>
      <c r="B24" s="59" t="s">
        <v>107</v>
      </c>
      <c r="C24" s="317">
        <v>70</v>
      </c>
      <c r="D24" s="317">
        <v>70</v>
      </c>
      <c r="E24" s="317">
        <v>70</v>
      </c>
      <c r="F24" s="317">
        <v>70</v>
      </c>
      <c r="G24" s="166">
        <v>45</v>
      </c>
    </row>
    <row r="25" spans="1:7" s="250" customFormat="1" ht="12" customHeight="1" thickBot="1">
      <c r="A25" s="93" t="s">
        <v>11</v>
      </c>
      <c r="B25" s="59" t="s">
        <v>382</v>
      </c>
      <c r="C25" s="288">
        <f>+C26+C27</f>
        <v>0</v>
      </c>
      <c r="D25" s="288">
        <f>+D26+D27</f>
        <v>0</v>
      </c>
      <c r="E25" s="288">
        <f>+E26+E27</f>
        <v>0</v>
      </c>
      <c r="F25" s="288">
        <f>+F26+F27</f>
        <v>0</v>
      </c>
      <c r="G25" s="142">
        <f>+G26+G27</f>
        <v>0</v>
      </c>
    </row>
    <row r="26" spans="1:7" s="250" customFormat="1" ht="12" customHeight="1">
      <c r="A26" s="242" t="s">
        <v>185</v>
      </c>
      <c r="B26" s="243" t="s">
        <v>380</v>
      </c>
      <c r="C26" s="292"/>
      <c r="D26" s="292"/>
      <c r="E26" s="292"/>
      <c r="F26" s="292"/>
      <c r="G26" s="46"/>
    </row>
    <row r="27" spans="1:7" s="250" customFormat="1" ht="12" customHeight="1">
      <c r="A27" s="242" t="s">
        <v>188</v>
      </c>
      <c r="B27" s="244" t="s">
        <v>383</v>
      </c>
      <c r="C27" s="289"/>
      <c r="D27" s="289"/>
      <c r="E27" s="289"/>
      <c r="F27" s="289"/>
      <c r="G27" s="143"/>
    </row>
    <row r="28" spans="1:7" s="250" customFormat="1" ht="12" customHeight="1" thickBot="1">
      <c r="A28" s="241" t="s">
        <v>189</v>
      </c>
      <c r="B28" s="245" t="s">
        <v>384</v>
      </c>
      <c r="C28" s="318"/>
      <c r="D28" s="318"/>
      <c r="E28" s="318"/>
      <c r="F28" s="318"/>
      <c r="G28" s="49"/>
    </row>
    <row r="29" spans="1:7" s="250" customFormat="1" ht="12" customHeight="1" thickBot="1">
      <c r="A29" s="93" t="s">
        <v>12</v>
      </c>
      <c r="B29" s="59" t="s">
        <v>385</v>
      </c>
      <c r="C29" s="288">
        <f>+C30+C31+C32</f>
        <v>0</v>
      </c>
      <c r="D29" s="288">
        <f>+D30+D31+D32</f>
        <v>0</v>
      </c>
      <c r="E29" s="288">
        <f>+E30+E31+E32</f>
        <v>0</v>
      </c>
      <c r="F29" s="288">
        <f>+F30+F31+F32</f>
        <v>0</v>
      </c>
      <c r="G29" s="142">
        <f>+G30+G31+G32</f>
        <v>0</v>
      </c>
    </row>
    <row r="30" spans="1:7" s="250" customFormat="1" ht="12" customHeight="1">
      <c r="A30" s="242" t="s">
        <v>63</v>
      </c>
      <c r="B30" s="243" t="s">
        <v>214</v>
      </c>
      <c r="C30" s="292"/>
      <c r="D30" s="292"/>
      <c r="E30" s="292"/>
      <c r="F30" s="292"/>
      <c r="G30" s="46"/>
    </row>
    <row r="31" spans="1:7" s="250" customFormat="1" ht="12" customHeight="1">
      <c r="A31" s="242" t="s">
        <v>64</v>
      </c>
      <c r="B31" s="244" t="s">
        <v>215</v>
      </c>
      <c r="C31" s="289"/>
      <c r="D31" s="289"/>
      <c r="E31" s="289"/>
      <c r="F31" s="289"/>
      <c r="G31" s="143"/>
    </row>
    <row r="32" spans="1:7" s="250" customFormat="1" ht="12" customHeight="1" thickBot="1">
      <c r="A32" s="241" t="s">
        <v>65</v>
      </c>
      <c r="B32" s="69" t="s">
        <v>216</v>
      </c>
      <c r="C32" s="318"/>
      <c r="D32" s="318"/>
      <c r="E32" s="318"/>
      <c r="F32" s="318"/>
      <c r="G32" s="49"/>
    </row>
    <row r="33" spans="1:7" s="183" customFormat="1" ht="12" customHeight="1" thickBot="1">
      <c r="A33" s="93" t="s">
        <v>13</v>
      </c>
      <c r="B33" s="59" t="s">
        <v>329</v>
      </c>
      <c r="C33" s="317"/>
      <c r="D33" s="317"/>
      <c r="E33" s="317"/>
      <c r="F33" s="317"/>
      <c r="G33" s="166"/>
    </row>
    <row r="34" spans="1:7" s="183" customFormat="1" ht="12" customHeight="1" thickBot="1">
      <c r="A34" s="93" t="s">
        <v>14</v>
      </c>
      <c r="B34" s="59" t="s">
        <v>386</v>
      </c>
      <c r="C34" s="319"/>
      <c r="D34" s="317"/>
      <c r="E34" s="317"/>
      <c r="F34" s="317"/>
      <c r="G34" s="166"/>
    </row>
    <row r="35" spans="1:7" s="183" customFormat="1" ht="12" customHeight="1" thickBot="1">
      <c r="A35" s="90" t="s">
        <v>15</v>
      </c>
      <c r="B35" s="59" t="s">
        <v>387</v>
      </c>
      <c r="C35" s="320">
        <f>+C8+C19+C24+C25+C29+C33+C34</f>
        <v>70</v>
      </c>
      <c r="D35" s="288">
        <f>+D8+D19+D24+D25+D29+D33+D34</f>
        <v>791</v>
      </c>
      <c r="E35" s="288">
        <f>+E8+E19+E24+E25+E29+E33+E34</f>
        <v>1563</v>
      </c>
      <c r="F35" s="288">
        <f>+F8+F19+F24+F25+F29+F33+F34</f>
        <v>1789</v>
      </c>
      <c r="G35" s="142">
        <f>+G8+G19+G24+G25+G29+G33+G34</f>
        <v>1698</v>
      </c>
    </row>
    <row r="36" spans="1:7" s="183" customFormat="1" ht="12" customHeight="1" thickBot="1">
      <c r="A36" s="103" t="s">
        <v>16</v>
      </c>
      <c r="B36" s="59" t="s">
        <v>388</v>
      </c>
      <c r="C36" s="320">
        <f>+C37+C38+C39</f>
        <v>52137</v>
      </c>
      <c r="D36" s="288">
        <f>+D37+D38+D39</f>
        <v>52638</v>
      </c>
      <c r="E36" s="288">
        <f>+E37+E38+E39</f>
        <v>52998</v>
      </c>
      <c r="F36" s="288">
        <f>+F37+F38+F39</f>
        <v>52998</v>
      </c>
      <c r="G36" s="142">
        <f>+G37+G38+G39</f>
        <v>35586</v>
      </c>
    </row>
    <row r="37" spans="1:7" s="183" customFormat="1" ht="12" customHeight="1">
      <c r="A37" s="242" t="s">
        <v>389</v>
      </c>
      <c r="B37" s="243" t="s">
        <v>150</v>
      </c>
      <c r="C37" s="292"/>
      <c r="D37" s="292"/>
      <c r="E37" s="292"/>
      <c r="F37" s="292"/>
      <c r="G37" s="46"/>
    </row>
    <row r="38" spans="1:7" s="183" customFormat="1" ht="12" customHeight="1">
      <c r="A38" s="242" t="s">
        <v>390</v>
      </c>
      <c r="B38" s="244" t="s">
        <v>2</v>
      </c>
      <c r="C38" s="289"/>
      <c r="D38" s="289"/>
      <c r="E38" s="289"/>
      <c r="F38" s="289"/>
      <c r="G38" s="143"/>
    </row>
    <row r="39" spans="1:7" s="250" customFormat="1" ht="12" customHeight="1" thickBot="1">
      <c r="A39" s="241" t="s">
        <v>391</v>
      </c>
      <c r="B39" s="69" t="s">
        <v>392</v>
      </c>
      <c r="C39" s="318">
        <v>52137</v>
      </c>
      <c r="D39" s="318">
        <v>52638</v>
      </c>
      <c r="E39" s="318">
        <v>52998</v>
      </c>
      <c r="F39" s="318">
        <v>52998</v>
      </c>
      <c r="G39" s="49">
        <v>35586</v>
      </c>
    </row>
    <row r="40" spans="1:7" s="250" customFormat="1" ht="15" customHeight="1" thickBot="1">
      <c r="A40" s="103" t="s">
        <v>17</v>
      </c>
      <c r="B40" s="104" t="s">
        <v>393</v>
      </c>
      <c r="C40" s="309">
        <f>+C35+C36</f>
        <v>52207</v>
      </c>
      <c r="D40" s="322">
        <f>+D35+D36</f>
        <v>53429</v>
      </c>
      <c r="E40" s="322">
        <f>+E35+E36</f>
        <v>54561</v>
      </c>
      <c r="F40" s="322">
        <f>+F35+F36</f>
        <v>54787</v>
      </c>
      <c r="G40" s="181">
        <f>+G35+G36</f>
        <v>37284</v>
      </c>
    </row>
    <row r="41" spans="1:7" s="250" customFormat="1" ht="15" customHeight="1">
      <c r="A41" s="105"/>
      <c r="B41" s="106"/>
      <c r="C41" s="179"/>
      <c r="D41" s="179"/>
      <c r="E41" s="179"/>
      <c r="F41" s="179"/>
      <c r="G41" s="179"/>
    </row>
    <row r="42" spans="1:7" ht="13.5" thickBot="1">
      <c r="A42" s="107"/>
      <c r="B42" s="108"/>
      <c r="C42" s="180"/>
      <c r="D42" s="180"/>
      <c r="E42" s="180"/>
      <c r="F42" s="180"/>
      <c r="G42" s="180"/>
    </row>
    <row r="43" spans="1:7" s="249" customFormat="1" ht="16.5" customHeight="1" thickBot="1">
      <c r="A43" s="109"/>
      <c r="B43" s="110" t="s">
        <v>45</v>
      </c>
      <c r="C43" s="338"/>
      <c r="D43" s="322"/>
      <c r="E43" s="322"/>
      <c r="F43" s="322"/>
      <c r="G43" s="181"/>
    </row>
    <row r="44" spans="1:7" s="251" customFormat="1" ht="12" customHeight="1" thickBot="1">
      <c r="A44" s="93" t="s">
        <v>8</v>
      </c>
      <c r="B44" s="59" t="s">
        <v>394</v>
      </c>
      <c r="C44" s="288">
        <f>SUM(C45:C49)</f>
        <v>52207</v>
      </c>
      <c r="D44" s="288">
        <f>SUM(D45:D49)</f>
        <v>53429</v>
      </c>
      <c r="E44" s="288">
        <f>SUM(E45:E49)</f>
        <v>54561</v>
      </c>
      <c r="F44" s="288">
        <f>SUM(F45:F49)</f>
        <v>54787</v>
      </c>
      <c r="G44" s="142">
        <f>SUM(G45:G49)</f>
        <v>36740</v>
      </c>
    </row>
    <row r="45" spans="1:7" ht="12" customHeight="1">
      <c r="A45" s="241" t="s">
        <v>70</v>
      </c>
      <c r="B45" s="7" t="s">
        <v>38</v>
      </c>
      <c r="C45" s="292">
        <v>29045</v>
      </c>
      <c r="D45" s="292">
        <v>29799</v>
      </c>
      <c r="E45" s="292">
        <v>30585</v>
      </c>
      <c r="F45" s="292">
        <v>30585</v>
      </c>
      <c r="G45" s="46">
        <v>22347</v>
      </c>
    </row>
    <row r="46" spans="1:7" ht="12" customHeight="1">
      <c r="A46" s="241" t="s">
        <v>71</v>
      </c>
      <c r="B46" s="6" t="s">
        <v>116</v>
      </c>
      <c r="C46" s="290">
        <v>7786</v>
      </c>
      <c r="D46" s="290">
        <v>8029</v>
      </c>
      <c r="E46" s="290">
        <v>8213</v>
      </c>
      <c r="F46" s="290">
        <v>8213</v>
      </c>
      <c r="G46" s="48">
        <v>6160</v>
      </c>
    </row>
    <row r="47" spans="1:7" ht="12" customHeight="1">
      <c r="A47" s="241" t="s">
        <v>72</v>
      </c>
      <c r="B47" s="6" t="s">
        <v>89</v>
      </c>
      <c r="C47" s="290">
        <v>9144</v>
      </c>
      <c r="D47" s="290">
        <v>9369</v>
      </c>
      <c r="E47" s="290">
        <v>9501</v>
      </c>
      <c r="F47" s="290">
        <v>9501</v>
      </c>
      <c r="G47" s="48">
        <v>5523</v>
      </c>
    </row>
    <row r="48" spans="1:7" ht="12" customHeight="1">
      <c r="A48" s="241" t="s">
        <v>73</v>
      </c>
      <c r="B48" s="6" t="s">
        <v>117</v>
      </c>
      <c r="C48" s="290">
        <v>6232</v>
      </c>
      <c r="D48" s="290">
        <v>6232</v>
      </c>
      <c r="E48" s="290">
        <v>6232</v>
      </c>
      <c r="F48" s="290">
        <v>6458</v>
      </c>
      <c r="G48" s="48">
        <v>2680</v>
      </c>
    </row>
    <row r="49" spans="1:7" ht="12" customHeight="1" thickBot="1">
      <c r="A49" s="241" t="s">
        <v>90</v>
      </c>
      <c r="B49" s="6" t="s">
        <v>118</v>
      </c>
      <c r="C49" s="290">
        <v>0</v>
      </c>
      <c r="D49" s="290">
        <v>0</v>
      </c>
      <c r="E49" s="290">
        <v>30</v>
      </c>
      <c r="F49" s="290">
        <v>30</v>
      </c>
      <c r="G49" s="48">
        <v>30</v>
      </c>
    </row>
    <row r="50" spans="1:7" ht="12" customHeight="1" thickBot="1">
      <c r="A50" s="93" t="s">
        <v>9</v>
      </c>
      <c r="B50" s="59" t="s">
        <v>395</v>
      </c>
      <c r="C50" s="288">
        <f>SUM(C51:C53)</f>
        <v>0</v>
      </c>
      <c r="D50" s="288">
        <f>SUM(D51:D53)</f>
        <v>0</v>
      </c>
      <c r="E50" s="288">
        <f>SUM(E51:E53)</f>
        <v>0</v>
      </c>
      <c r="F50" s="288">
        <f>SUM(F51:F53)</f>
        <v>0</v>
      </c>
      <c r="G50" s="142">
        <f>SUM(G51:G53)</f>
        <v>0</v>
      </c>
    </row>
    <row r="51" spans="1:7" s="251" customFormat="1" ht="12" customHeight="1">
      <c r="A51" s="241" t="s">
        <v>76</v>
      </c>
      <c r="B51" s="7" t="s">
        <v>140</v>
      </c>
      <c r="C51" s="292"/>
      <c r="D51" s="292"/>
      <c r="E51" s="292"/>
      <c r="F51" s="292"/>
      <c r="G51" s="46"/>
    </row>
    <row r="52" spans="1:7" ht="12" customHeight="1">
      <c r="A52" s="241" t="s">
        <v>77</v>
      </c>
      <c r="B52" s="6" t="s">
        <v>120</v>
      </c>
      <c r="C52" s="290"/>
      <c r="D52" s="290"/>
      <c r="E52" s="290"/>
      <c r="F52" s="290"/>
      <c r="G52" s="48"/>
    </row>
    <row r="53" spans="1:7" ht="12" customHeight="1">
      <c r="A53" s="241" t="s">
        <v>78</v>
      </c>
      <c r="B53" s="6" t="s">
        <v>46</v>
      </c>
      <c r="C53" s="290"/>
      <c r="D53" s="290"/>
      <c r="E53" s="290"/>
      <c r="F53" s="290"/>
      <c r="G53" s="48"/>
    </row>
    <row r="54" spans="1:7" ht="12" customHeight="1" thickBot="1">
      <c r="A54" s="241" t="s">
        <v>79</v>
      </c>
      <c r="B54" s="6" t="s">
        <v>3</v>
      </c>
      <c r="C54" s="290"/>
      <c r="D54" s="290"/>
      <c r="E54" s="290"/>
      <c r="F54" s="290"/>
      <c r="G54" s="48"/>
    </row>
    <row r="55" spans="1:7" ht="15" customHeight="1" thickBot="1">
      <c r="A55" s="93" t="s">
        <v>10</v>
      </c>
      <c r="B55" s="111" t="s">
        <v>396</v>
      </c>
      <c r="C55" s="322">
        <f>+C44+C50</f>
        <v>52207</v>
      </c>
      <c r="D55" s="322">
        <f>+D44+D50</f>
        <v>53429</v>
      </c>
      <c r="E55" s="322">
        <f>+E44+E50</f>
        <v>54561</v>
      </c>
      <c r="F55" s="322">
        <f>+F44+F50</f>
        <v>54787</v>
      </c>
      <c r="G55" s="181">
        <f>+G44+G50</f>
        <v>36740</v>
      </c>
    </row>
    <row r="56" spans="1:7" ht="13.5" thickBot="1">
      <c r="C56" s="182"/>
      <c r="D56" s="182"/>
      <c r="E56" s="182"/>
      <c r="F56" s="182"/>
      <c r="G56" s="182"/>
    </row>
    <row r="57" spans="1:7" ht="15" customHeight="1" thickBot="1">
      <c r="A57" s="114" t="s">
        <v>135</v>
      </c>
      <c r="B57" s="115"/>
      <c r="C57" s="311">
        <v>11</v>
      </c>
      <c r="D57" s="311">
        <v>11</v>
      </c>
      <c r="E57" s="311">
        <v>11</v>
      </c>
      <c r="F57" s="311">
        <v>11</v>
      </c>
      <c r="G57" s="57">
        <v>11</v>
      </c>
    </row>
    <row r="58" spans="1:7" ht="14.25" customHeight="1" thickBot="1">
      <c r="A58" s="114" t="s">
        <v>136</v>
      </c>
      <c r="B58" s="115"/>
      <c r="C58" s="311"/>
      <c r="D58" s="311"/>
      <c r="E58" s="311"/>
      <c r="F58" s="311"/>
      <c r="G58" s="57"/>
    </row>
  </sheetData>
  <sheetProtection formatCells="0"/>
  <mergeCells count="5">
    <mergeCell ref="C4:G4"/>
    <mergeCell ref="B2:D2"/>
    <mergeCell ref="B3:D3"/>
    <mergeCell ref="E2:G2"/>
    <mergeCell ref="E3:G3"/>
  </mergeCells>
  <phoneticPr fontId="28" type="noConversion"/>
  <printOptions horizontalCentered="1"/>
  <pageMargins left="0.39370078740157483" right="0.39370078740157483" top="0.98425196850393704" bottom="0.98425196850393704" header="0.78740157480314965" footer="0.78740157480314965"/>
  <pageSetup paperSize="9" scale="73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G58"/>
  <sheetViews>
    <sheetView zoomScaleNormal="100" workbookViewId="0">
      <selection activeCell="C1" sqref="C1"/>
    </sheetView>
  </sheetViews>
  <sheetFormatPr defaultRowHeight="12.75"/>
  <cols>
    <col min="1" max="1" width="7.1640625" style="112" customWidth="1"/>
    <col min="2" max="2" width="68.1640625" style="113" customWidth="1"/>
    <col min="3" max="3" width="13" style="113" customWidth="1"/>
    <col min="4" max="4" width="11.33203125" style="113" customWidth="1"/>
    <col min="5" max="5" width="11.6640625" style="113" customWidth="1"/>
    <col min="6" max="6" width="11.33203125" style="113" customWidth="1"/>
    <col min="7" max="7" width="11.5" style="113" customWidth="1"/>
    <col min="8" max="16384" width="9.33203125" style="113"/>
  </cols>
  <sheetData>
    <row r="1" spans="1:7" s="95" customFormat="1" ht="21" customHeight="1" thickBot="1">
      <c r="A1" s="94"/>
      <c r="B1" s="96"/>
      <c r="C1" s="246" t="s">
        <v>413</v>
      </c>
    </row>
    <row r="2" spans="1:7" s="247" customFormat="1" ht="25.5" customHeight="1">
      <c r="A2" s="200" t="s">
        <v>133</v>
      </c>
      <c r="B2" s="402" t="s">
        <v>416</v>
      </c>
      <c r="C2" s="403"/>
      <c r="D2" s="403"/>
      <c r="E2" s="410" t="s">
        <v>50</v>
      </c>
      <c r="F2" s="403"/>
      <c r="G2" s="407"/>
    </row>
    <row r="3" spans="1:7" s="247" customFormat="1" ht="48.75" thickBot="1">
      <c r="A3" s="239" t="s">
        <v>132</v>
      </c>
      <c r="B3" s="404" t="s">
        <v>375</v>
      </c>
      <c r="C3" s="405"/>
      <c r="D3" s="405"/>
      <c r="E3" s="411" t="s">
        <v>40</v>
      </c>
      <c r="F3" s="405"/>
      <c r="G3" s="409"/>
    </row>
    <row r="4" spans="1:7" s="248" customFormat="1" ht="15.95" customHeight="1" thickBot="1">
      <c r="A4" s="98"/>
      <c r="B4" s="98"/>
      <c r="C4" s="399" t="s">
        <v>41</v>
      </c>
      <c r="D4" s="401"/>
      <c r="E4" s="401"/>
      <c r="F4" s="401"/>
      <c r="G4" s="401"/>
    </row>
    <row r="5" spans="1:7" ht="36.75" thickBot="1">
      <c r="A5" s="201" t="s">
        <v>134</v>
      </c>
      <c r="B5" s="99" t="s">
        <v>42</v>
      </c>
      <c r="C5" s="262" t="s">
        <v>166</v>
      </c>
      <c r="D5" s="262" t="s">
        <v>420</v>
      </c>
      <c r="E5" s="262" t="s">
        <v>423</v>
      </c>
      <c r="F5" s="262" t="s">
        <v>428</v>
      </c>
      <c r="G5" s="30" t="s">
        <v>430</v>
      </c>
    </row>
    <row r="6" spans="1:7" s="249" customFormat="1" ht="12.95" customHeight="1" thickBot="1">
      <c r="A6" s="90">
        <v>1</v>
      </c>
      <c r="B6" s="91">
        <v>2</v>
      </c>
      <c r="C6" s="305">
        <v>3</v>
      </c>
      <c r="D6" s="305">
        <v>4</v>
      </c>
      <c r="E6" s="305">
        <v>5</v>
      </c>
      <c r="F6" s="305">
        <v>6</v>
      </c>
      <c r="G6" s="92">
        <v>7</v>
      </c>
    </row>
    <row r="7" spans="1:7" s="249" customFormat="1" ht="15.95" customHeight="1" thickBot="1">
      <c r="A7" s="100"/>
      <c r="B7" s="101" t="s">
        <v>43</v>
      </c>
      <c r="C7" s="315"/>
      <c r="D7" s="337"/>
      <c r="E7" s="337"/>
      <c r="F7" s="337"/>
      <c r="G7" s="321"/>
    </row>
    <row r="8" spans="1:7" s="183" customFormat="1" ht="12" customHeight="1" thickBot="1">
      <c r="A8" s="90" t="s">
        <v>8</v>
      </c>
      <c r="B8" s="102" t="s">
        <v>376</v>
      </c>
      <c r="C8" s="288">
        <f>SUM(C9:C18)</f>
        <v>20972</v>
      </c>
      <c r="D8" s="288">
        <f>SUM(D9:D18)</f>
        <v>20972</v>
      </c>
      <c r="E8" s="288">
        <f>SUM(E9:E18)</f>
        <v>70568</v>
      </c>
      <c r="F8" s="288">
        <f>SUM(F9:F18)</f>
        <v>70568</v>
      </c>
      <c r="G8" s="142">
        <f>SUM(G9:G18)</f>
        <v>49454</v>
      </c>
    </row>
    <row r="9" spans="1:7" s="183" customFormat="1" ht="12" customHeight="1">
      <c r="A9" s="240" t="s">
        <v>70</v>
      </c>
      <c r="B9" s="8" t="s">
        <v>200</v>
      </c>
      <c r="C9" s="316"/>
      <c r="D9" s="316"/>
      <c r="E9" s="316"/>
      <c r="F9" s="316"/>
      <c r="G9" s="177"/>
    </row>
    <row r="10" spans="1:7" s="183" customFormat="1" ht="12" customHeight="1">
      <c r="A10" s="241" t="s">
        <v>71</v>
      </c>
      <c r="B10" s="6" t="s">
        <v>201</v>
      </c>
      <c r="C10" s="135">
        <v>7549</v>
      </c>
      <c r="D10" s="135">
        <v>7549</v>
      </c>
      <c r="E10" s="135">
        <v>42125</v>
      </c>
      <c r="F10" s="135">
        <v>42125</v>
      </c>
      <c r="G10" s="140">
        <v>28726</v>
      </c>
    </row>
    <row r="11" spans="1:7" s="183" customFormat="1" ht="12" customHeight="1">
      <c r="A11" s="241" t="s">
        <v>72</v>
      </c>
      <c r="B11" s="6" t="s">
        <v>202</v>
      </c>
      <c r="C11" s="135"/>
      <c r="D11" s="135"/>
      <c r="E11" s="135"/>
      <c r="F11" s="135"/>
      <c r="G11" s="140"/>
    </row>
    <row r="12" spans="1:7" s="183" customFormat="1" ht="12" customHeight="1">
      <c r="A12" s="241" t="s">
        <v>73</v>
      </c>
      <c r="B12" s="6" t="s">
        <v>203</v>
      </c>
      <c r="C12" s="135"/>
      <c r="D12" s="135"/>
      <c r="E12" s="135"/>
      <c r="F12" s="135"/>
      <c r="G12" s="140"/>
    </row>
    <row r="13" spans="1:7" s="183" customFormat="1" ht="12" customHeight="1">
      <c r="A13" s="241" t="s">
        <v>90</v>
      </c>
      <c r="B13" s="6" t="s">
        <v>204</v>
      </c>
      <c r="C13" s="135">
        <v>9051</v>
      </c>
      <c r="D13" s="135">
        <v>9051</v>
      </c>
      <c r="E13" s="135">
        <v>9051</v>
      </c>
      <c r="F13" s="135">
        <v>9051</v>
      </c>
      <c r="G13" s="140">
        <v>5769</v>
      </c>
    </row>
    <row r="14" spans="1:7" s="183" customFormat="1" ht="12" customHeight="1">
      <c r="A14" s="241" t="s">
        <v>74</v>
      </c>
      <c r="B14" s="6" t="s">
        <v>377</v>
      </c>
      <c r="C14" s="135">
        <v>4372</v>
      </c>
      <c r="D14" s="135">
        <v>4372</v>
      </c>
      <c r="E14" s="135">
        <v>13707</v>
      </c>
      <c r="F14" s="135">
        <v>13707</v>
      </c>
      <c r="G14" s="140">
        <v>9169</v>
      </c>
    </row>
    <row r="15" spans="1:7" s="183" customFormat="1" ht="12" customHeight="1">
      <c r="A15" s="241" t="s">
        <v>75</v>
      </c>
      <c r="B15" s="5" t="s">
        <v>378</v>
      </c>
      <c r="C15" s="135"/>
      <c r="D15" s="135"/>
      <c r="E15" s="135">
        <v>5685</v>
      </c>
      <c r="F15" s="135">
        <v>5685</v>
      </c>
      <c r="G15" s="140">
        <v>5787</v>
      </c>
    </row>
    <row r="16" spans="1:7" s="183" customFormat="1" ht="12" customHeight="1">
      <c r="A16" s="241" t="s">
        <v>82</v>
      </c>
      <c r="B16" s="6" t="s">
        <v>207</v>
      </c>
      <c r="C16" s="198"/>
      <c r="D16" s="198"/>
      <c r="E16" s="198"/>
      <c r="F16" s="198"/>
      <c r="G16" s="178">
        <v>3</v>
      </c>
    </row>
    <row r="17" spans="1:7" s="250" customFormat="1" ht="12" customHeight="1">
      <c r="A17" s="241" t="s">
        <v>83</v>
      </c>
      <c r="B17" s="6" t="s">
        <v>208</v>
      </c>
      <c r="C17" s="135"/>
      <c r="D17" s="135"/>
      <c r="E17" s="135"/>
      <c r="F17" s="135"/>
      <c r="G17" s="140"/>
    </row>
    <row r="18" spans="1:7" s="250" customFormat="1" ht="12" customHeight="1" thickBot="1">
      <c r="A18" s="241" t="s">
        <v>84</v>
      </c>
      <c r="B18" s="5" t="s">
        <v>209</v>
      </c>
      <c r="C18" s="287"/>
      <c r="D18" s="287"/>
      <c r="E18" s="287"/>
      <c r="F18" s="287"/>
      <c r="G18" s="141"/>
    </row>
    <row r="19" spans="1:7" s="183" customFormat="1" ht="12" customHeight="1" thickBot="1">
      <c r="A19" s="90" t="s">
        <v>9</v>
      </c>
      <c r="B19" s="102" t="s">
        <v>379</v>
      </c>
      <c r="C19" s="288">
        <f>SUM(C20:C22)</f>
        <v>0</v>
      </c>
      <c r="D19" s="288">
        <f>SUM(D20:D22)</f>
        <v>1094</v>
      </c>
      <c r="E19" s="288">
        <f>SUM(E20:E22)</f>
        <v>1094</v>
      </c>
      <c r="F19" s="288">
        <f>SUM(F20:F22)</f>
        <v>1094</v>
      </c>
      <c r="G19" s="142">
        <f>SUM(G20:G22)</f>
        <v>584</v>
      </c>
    </row>
    <row r="20" spans="1:7" s="250" customFormat="1" ht="12" customHeight="1">
      <c r="A20" s="241" t="s">
        <v>76</v>
      </c>
      <c r="B20" s="7" t="s">
        <v>175</v>
      </c>
      <c r="C20" s="135"/>
      <c r="D20" s="135"/>
      <c r="E20" s="135"/>
      <c r="F20" s="135"/>
      <c r="G20" s="140"/>
    </row>
    <row r="21" spans="1:7" s="250" customFormat="1" ht="12" customHeight="1">
      <c r="A21" s="241" t="s">
        <v>77</v>
      </c>
      <c r="B21" s="6" t="s">
        <v>380</v>
      </c>
      <c r="C21" s="135"/>
      <c r="D21" s="135"/>
      <c r="E21" s="135"/>
      <c r="F21" s="135"/>
      <c r="G21" s="140"/>
    </row>
    <row r="22" spans="1:7" s="250" customFormat="1" ht="12" customHeight="1">
      <c r="A22" s="241" t="s">
        <v>78</v>
      </c>
      <c r="B22" s="6" t="s">
        <v>381</v>
      </c>
      <c r="C22" s="135"/>
      <c r="D22" s="135">
        <v>1094</v>
      </c>
      <c r="E22" s="135">
        <v>1094</v>
      </c>
      <c r="F22" s="135">
        <v>1094</v>
      </c>
      <c r="G22" s="140">
        <v>584</v>
      </c>
    </row>
    <row r="23" spans="1:7" s="250" customFormat="1" ht="12" customHeight="1" thickBot="1">
      <c r="A23" s="241" t="s">
        <v>79</v>
      </c>
      <c r="B23" s="6" t="s">
        <v>1</v>
      </c>
      <c r="C23" s="135"/>
      <c r="D23" s="135"/>
      <c r="E23" s="135"/>
      <c r="F23" s="135"/>
      <c r="G23" s="140"/>
    </row>
    <row r="24" spans="1:7" s="250" customFormat="1" ht="12" customHeight="1" thickBot="1">
      <c r="A24" s="93" t="s">
        <v>10</v>
      </c>
      <c r="B24" s="59" t="s">
        <v>107</v>
      </c>
      <c r="C24" s="317"/>
      <c r="D24" s="317"/>
      <c r="E24" s="317"/>
      <c r="F24" s="317"/>
      <c r="G24" s="166"/>
    </row>
    <row r="25" spans="1:7" s="250" customFormat="1" ht="12" customHeight="1" thickBot="1">
      <c r="A25" s="93" t="s">
        <v>11</v>
      </c>
      <c r="B25" s="59" t="s">
        <v>382</v>
      </c>
      <c r="C25" s="288">
        <f>+C26+C27</f>
        <v>0</v>
      </c>
      <c r="D25" s="288">
        <f>+D26+D27</f>
        <v>0</v>
      </c>
      <c r="E25" s="288">
        <f>+E26+E27</f>
        <v>0</v>
      </c>
      <c r="F25" s="288">
        <f>+F26+F27</f>
        <v>0</v>
      </c>
      <c r="G25" s="142">
        <f>+G26+G27</f>
        <v>0</v>
      </c>
    </row>
    <row r="26" spans="1:7" s="250" customFormat="1" ht="12" customHeight="1">
      <c r="A26" s="242" t="s">
        <v>185</v>
      </c>
      <c r="B26" s="243" t="s">
        <v>380</v>
      </c>
      <c r="C26" s="292"/>
      <c r="D26" s="292"/>
      <c r="E26" s="292"/>
      <c r="F26" s="292"/>
      <c r="G26" s="46"/>
    </row>
    <row r="27" spans="1:7" s="250" customFormat="1" ht="12" customHeight="1">
      <c r="A27" s="242" t="s">
        <v>188</v>
      </c>
      <c r="B27" s="244" t="s">
        <v>383</v>
      </c>
      <c r="C27" s="289"/>
      <c r="D27" s="289"/>
      <c r="E27" s="289"/>
      <c r="F27" s="289"/>
      <c r="G27" s="143"/>
    </row>
    <row r="28" spans="1:7" s="250" customFormat="1" ht="12" customHeight="1" thickBot="1">
      <c r="A28" s="241" t="s">
        <v>189</v>
      </c>
      <c r="B28" s="245" t="s">
        <v>384</v>
      </c>
      <c r="C28" s="318"/>
      <c r="D28" s="318"/>
      <c r="E28" s="318"/>
      <c r="F28" s="318"/>
      <c r="G28" s="49"/>
    </row>
    <row r="29" spans="1:7" s="250" customFormat="1" ht="12" customHeight="1" thickBot="1">
      <c r="A29" s="93" t="s">
        <v>12</v>
      </c>
      <c r="B29" s="59" t="s">
        <v>385</v>
      </c>
      <c r="C29" s="288">
        <f>+C30+C31+C32</f>
        <v>0</v>
      </c>
      <c r="D29" s="288">
        <f>+D30+D31+D32</f>
        <v>0</v>
      </c>
      <c r="E29" s="288">
        <f>+E30+E31+E32</f>
        <v>0</v>
      </c>
      <c r="F29" s="288">
        <f>+F30+F31+F32</f>
        <v>0</v>
      </c>
      <c r="G29" s="142">
        <f>+G30+G31+G32</f>
        <v>0</v>
      </c>
    </row>
    <row r="30" spans="1:7" s="250" customFormat="1" ht="12" customHeight="1">
      <c r="A30" s="242" t="s">
        <v>63</v>
      </c>
      <c r="B30" s="243" t="s">
        <v>214</v>
      </c>
      <c r="C30" s="292"/>
      <c r="D30" s="292"/>
      <c r="E30" s="292"/>
      <c r="F30" s="292"/>
      <c r="G30" s="46"/>
    </row>
    <row r="31" spans="1:7" s="250" customFormat="1" ht="12" customHeight="1">
      <c r="A31" s="242" t="s">
        <v>64</v>
      </c>
      <c r="B31" s="244" t="s">
        <v>215</v>
      </c>
      <c r="C31" s="289"/>
      <c r="D31" s="289"/>
      <c r="E31" s="289"/>
      <c r="F31" s="289"/>
      <c r="G31" s="143"/>
    </row>
    <row r="32" spans="1:7" s="250" customFormat="1" ht="12" customHeight="1" thickBot="1">
      <c r="A32" s="241" t="s">
        <v>65</v>
      </c>
      <c r="B32" s="69" t="s">
        <v>216</v>
      </c>
      <c r="C32" s="318"/>
      <c r="D32" s="318"/>
      <c r="E32" s="318"/>
      <c r="F32" s="318"/>
      <c r="G32" s="49"/>
    </row>
    <row r="33" spans="1:7" s="183" customFormat="1" ht="12" customHeight="1" thickBot="1">
      <c r="A33" s="93" t="s">
        <v>13</v>
      </c>
      <c r="B33" s="59" t="s">
        <v>329</v>
      </c>
      <c r="C33" s="317"/>
      <c r="D33" s="317"/>
      <c r="E33" s="317"/>
      <c r="F33" s="317"/>
      <c r="G33" s="166"/>
    </row>
    <row r="34" spans="1:7" s="183" customFormat="1" ht="12" customHeight="1" thickBot="1">
      <c r="A34" s="93" t="s">
        <v>14</v>
      </c>
      <c r="B34" s="59" t="s">
        <v>386</v>
      </c>
      <c r="C34" s="319"/>
      <c r="D34" s="317"/>
      <c r="E34" s="317"/>
      <c r="F34" s="317"/>
      <c r="G34" s="166"/>
    </row>
    <row r="35" spans="1:7" s="183" customFormat="1" ht="12" customHeight="1" thickBot="1">
      <c r="A35" s="90" t="s">
        <v>15</v>
      </c>
      <c r="B35" s="59" t="s">
        <v>387</v>
      </c>
      <c r="C35" s="320">
        <f>+C8+C19+C24+C25+C29+C33+C34</f>
        <v>20972</v>
      </c>
      <c r="D35" s="288">
        <f>+D8+D19+D24+D25+D29+D33+D34</f>
        <v>22066</v>
      </c>
      <c r="E35" s="288">
        <f>+E8+E19+E24+E25+E29+E33+E34</f>
        <v>71662</v>
      </c>
      <c r="F35" s="288">
        <f>+F8+F19+F24+F25+F29+F33+F34</f>
        <v>71662</v>
      </c>
      <c r="G35" s="142">
        <f>+G8+G19+G24+G25+G29+G33+G34</f>
        <v>50038</v>
      </c>
    </row>
    <row r="36" spans="1:7" s="183" customFormat="1" ht="12" customHeight="1" thickBot="1">
      <c r="A36" s="103" t="s">
        <v>16</v>
      </c>
      <c r="B36" s="59" t="s">
        <v>388</v>
      </c>
      <c r="C36" s="320">
        <f>+C37+C38+C39</f>
        <v>162890</v>
      </c>
      <c r="D36" s="288">
        <f>+D37+D38+D39</f>
        <v>164344</v>
      </c>
      <c r="E36" s="288">
        <f>+E37+E38+E39</f>
        <v>116747</v>
      </c>
      <c r="F36" s="288">
        <f>+F37+F38+F39</f>
        <v>116997</v>
      </c>
      <c r="G36" s="142">
        <f>+G37+G38+G39</f>
        <v>80106</v>
      </c>
    </row>
    <row r="37" spans="1:7" s="183" customFormat="1" ht="12" customHeight="1">
      <c r="A37" s="242" t="s">
        <v>389</v>
      </c>
      <c r="B37" s="243" t="s">
        <v>150</v>
      </c>
      <c r="C37" s="292"/>
      <c r="D37" s="292"/>
      <c r="E37" s="292"/>
      <c r="F37" s="292"/>
      <c r="G37" s="46"/>
    </row>
    <row r="38" spans="1:7" s="183" customFormat="1" ht="12" customHeight="1">
      <c r="A38" s="242" t="s">
        <v>390</v>
      </c>
      <c r="B38" s="244" t="s">
        <v>2</v>
      </c>
      <c r="C38" s="289"/>
      <c r="D38" s="289"/>
      <c r="E38" s="289"/>
      <c r="F38" s="289"/>
      <c r="G38" s="143"/>
    </row>
    <row r="39" spans="1:7" s="250" customFormat="1" ht="12" customHeight="1" thickBot="1">
      <c r="A39" s="241" t="s">
        <v>391</v>
      </c>
      <c r="B39" s="69" t="s">
        <v>392</v>
      </c>
      <c r="C39" s="318">
        <v>162890</v>
      </c>
      <c r="D39" s="318">
        <v>164344</v>
      </c>
      <c r="E39" s="318">
        <v>116747</v>
      </c>
      <c r="F39" s="318">
        <v>116997</v>
      </c>
      <c r="G39" s="49">
        <v>80106</v>
      </c>
    </row>
    <row r="40" spans="1:7" s="250" customFormat="1" ht="15" customHeight="1" thickBot="1">
      <c r="A40" s="103" t="s">
        <v>17</v>
      </c>
      <c r="B40" s="104" t="s">
        <v>393</v>
      </c>
      <c r="C40" s="309">
        <f>+C35+C36</f>
        <v>183862</v>
      </c>
      <c r="D40" s="322">
        <f>+D35+D36</f>
        <v>186410</v>
      </c>
      <c r="E40" s="322">
        <f>+E35+E36</f>
        <v>188409</v>
      </c>
      <c r="F40" s="322">
        <f>+F35+F36</f>
        <v>188659</v>
      </c>
      <c r="G40" s="181">
        <f>+G35+G36</f>
        <v>130144</v>
      </c>
    </row>
    <row r="41" spans="1:7" s="250" customFormat="1" ht="15" customHeight="1">
      <c r="A41" s="105"/>
      <c r="B41" s="106"/>
      <c r="C41" s="179"/>
      <c r="D41" s="179"/>
      <c r="E41" s="179"/>
      <c r="F41" s="179"/>
      <c r="G41" s="179"/>
    </row>
    <row r="42" spans="1:7" ht="13.5" thickBot="1">
      <c r="A42" s="107"/>
      <c r="B42" s="108"/>
      <c r="C42" s="180"/>
      <c r="D42" s="180"/>
      <c r="E42" s="180"/>
      <c r="F42" s="180"/>
      <c r="G42" s="180"/>
    </row>
    <row r="43" spans="1:7" s="249" customFormat="1" ht="16.5" customHeight="1" thickBot="1">
      <c r="A43" s="109"/>
      <c r="B43" s="110" t="s">
        <v>45</v>
      </c>
      <c r="C43" s="309"/>
      <c r="D43" s="322"/>
      <c r="E43" s="322"/>
      <c r="F43" s="322"/>
      <c r="G43" s="181"/>
    </row>
    <row r="44" spans="1:7" s="251" customFormat="1" ht="12" customHeight="1" thickBot="1">
      <c r="A44" s="93" t="s">
        <v>8</v>
      </c>
      <c r="B44" s="59" t="s">
        <v>394</v>
      </c>
      <c r="C44" s="288">
        <f>SUM(C45:C49)</f>
        <v>183862</v>
      </c>
      <c r="D44" s="288">
        <f>SUM(D45:D49)</f>
        <v>186410</v>
      </c>
      <c r="E44" s="288">
        <f>SUM(E45:E49)</f>
        <v>188388</v>
      </c>
      <c r="F44" s="288">
        <f>SUM(F45:F49)</f>
        <v>188388</v>
      </c>
      <c r="G44" s="142">
        <f>SUM(G45:G49)</f>
        <v>129636</v>
      </c>
    </row>
    <row r="45" spans="1:7" ht="12" customHeight="1">
      <c r="A45" s="241" t="s">
        <v>70</v>
      </c>
      <c r="B45" s="7" t="s">
        <v>38</v>
      </c>
      <c r="C45" s="292">
        <v>85877</v>
      </c>
      <c r="D45" s="292">
        <v>87881</v>
      </c>
      <c r="E45" s="292">
        <v>89455</v>
      </c>
      <c r="F45" s="292">
        <v>89455</v>
      </c>
      <c r="G45" s="46">
        <v>62977</v>
      </c>
    </row>
    <row r="46" spans="1:7" ht="12" customHeight="1">
      <c r="A46" s="241" t="s">
        <v>71</v>
      </c>
      <c r="B46" s="6" t="s">
        <v>116</v>
      </c>
      <c r="C46" s="290">
        <v>22327</v>
      </c>
      <c r="D46" s="290">
        <v>22871</v>
      </c>
      <c r="E46" s="290">
        <v>23296</v>
      </c>
      <c r="F46" s="290">
        <v>23296</v>
      </c>
      <c r="G46" s="48">
        <v>17142</v>
      </c>
    </row>
    <row r="47" spans="1:7" ht="12" customHeight="1">
      <c r="A47" s="241" t="s">
        <v>72</v>
      </c>
      <c r="B47" s="6" t="s">
        <v>89</v>
      </c>
      <c r="C47" s="290">
        <v>75578</v>
      </c>
      <c r="D47" s="290">
        <v>75578</v>
      </c>
      <c r="E47" s="290">
        <v>75557</v>
      </c>
      <c r="F47" s="290">
        <v>75557</v>
      </c>
      <c r="G47" s="48">
        <v>49442</v>
      </c>
    </row>
    <row r="48" spans="1:7" ht="12" customHeight="1">
      <c r="A48" s="241" t="s">
        <v>73</v>
      </c>
      <c r="B48" s="6" t="s">
        <v>117</v>
      </c>
      <c r="C48" s="290"/>
      <c r="D48" s="290"/>
      <c r="E48" s="290"/>
      <c r="F48" s="290"/>
      <c r="G48" s="48"/>
    </row>
    <row r="49" spans="1:7" ht="12" customHeight="1" thickBot="1">
      <c r="A49" s="241" t="s">
        <v>90</v>
      </c>
      <c r="B49" s="6" t="s">
        <v>118</v>
      </c>
      <c r="C49" s="290">
        <v>80</v>
      </c>
      <c r="D49" s="290">
        <v>80</v>
      </c>
      <c r="E49" s="290">
        <v>80</v>
      </c>
      <c r="F49" s="290">
        <v>80</v>
      </c>
      <c r="G49" s="48">
        <v>75</v>
      </c>
    </row>
    <row r="50" spans="1:7" ht="12" customHeight="1" thickBot="1">
      <c r="A50" s="93" t="s">
        <v>9</v>
      </c>
      <c r="B50" s="59" t="s">
        <v>395</v>
      </c>
      <c r="C50" s="288">
        <f>SUM(C51:C53)</f>
        <v>0</v>
      </c>
      <c r="D50" s="288">
        <f>SUM(D51:D53)</f>
        <v>0</v>
      </c>
      <c r="E50" s="288">
        <f>SUM(E51:E53)</f>
        <v>21</v>
      </c>
      <c r="F50" s="288">
        <f>SUM(F51:F53)</f>
        <v>271</v>
      </c>
      <c r="G50" s="142">
        <f>SUM(G51:G53)</f>
        <v>21</v>
      </c>
    </row>
    <row r="51" spans="1:7" s="251" customFormat="1" ht="12" customHeight="1">
      <c r="A51" s="241" t="s">
        <v>76</v>
      </c>
      <c r="B51" s="7" t="s">
        <v>140</v>
      </c>
      <c r="C51" s="292"/>
      <c r="D51" s="292"/>
      <c r="E51" s="292">
        <v>21</v>
      </c>
      <c r="F51" s="292">
        <v>271</v>
      </c>
      <c r="G51" s="46">
        <v>21</v>
      </c>
    </row>
    <row r="52" spans="1:7" ht="12" customHeight="1">
      <c r="A52" s="241" t="s">
        <v>77</v>
      </c>
      <c r="B52" s="6" t="s">
        <v>120</v>
      </c>
      <c r="C52" s="290"/>
      <c r="D52" s="290"/>
      <c r="E52" s="290"/>
      <c r="F52" s="290"/>
      <c r="G52" s="48"/>
    </row>
    <row r="53" spans="1:7" ht="12" customHeight="1">
      <c r="A53" s="241" t="s">
        <v>78</v>
      </c>
      <c r="B53" s="6" t="s">
        <v>46</v>
      </c>
      <c r="C53" s="290"/>
      <c r="D53" s="290"/>
      <c r="E53" s="290"/>
      <c r="F53" s="290"/>
      <c r="G53" s="48"/>
    </row>
    <row r="54" spans="1:7" ht="12" customHeight="1" thickBot="1">
      <c r="A54" s="241" t="s">
        <v>79</v>
      </c>
      <c r="B54" s="6" t="s">
        <v>3</v>
      </c>
      <c r="C54" s="290"/>
      <c r="D54" s="290"/>
      <c r="E54" s="290"/>
      <c r="F54" s="290"/>
      <c r="G54" s="48"/>
    </row>
    <row r="55" spans="1:7" ht="15" customHeight="1" thickBot="1">
      <c r="A55" s="93" t="s">
        <v>10</v>
      </c>
      <c r="B55" s="111" t="s">
        <v>396</v>
      </c>
      <c r="C55" s="322">
        <f>+C44+C50</f>
        <v>183862</v>
      </c>
      <c r="D55" s="322">
        <f>+D44+D50</f>
        <v>186410</v>
      </c>
      <c r="E55" s="322">
        <f>+E44+E50</f>
        <v>188409</v>
      </c>
      <c r="F55" s="322">
        <f>+F44+F50</f>
        <v>188659</v>
      </c>
      <c r="G55" s="181">
        <f>+G44+G50</f>
        <v>129657</v>
      </c>
    </row>
    <row r="56" spans="1:7" ht="13.5" thickBot="1">
      <c r="C56" s="182"/>
      <c r="D56" s="182"/>
      <c r="E56" s="182"/>
      <c r="F56" s="182"/>
      <c r="G56" s="182"/>
    </row>
    <row r="57" spans="1:7" ht="15" customHeight="1" thickBot="1">
      <c r="A57" s="114" t="s">
        <v>135</v>
      </c>
      <c r="B57" s="115"/>
      <c r="C57" s="311">
        <v>37</v>
      </c>
      <c r="D57" s="311">
        <v>38</v>
      </c>
      <c r="E57" s="311">
        <v>38</v>
      </c>
      <c r="F57" s="311">
        <v>38</v>
      </c>
      <c r="G57" s="57">
        <v>38</v>
      </c>
    </row>
    <row r="58" spans="1:7" ht="14.25" customHeight="1" thickBot="1">
      <c r="A58" s="114" t="s">
        <v>136</v>
      </c>
      <c r="B58" s="115"/>
      <c r="C58" s="311"/>
      <c r="D58" s="311"/>
      <c r="E58" s="311"/>
      <c r="F58" s="311"/>
      <c r="G58" s="57"/>
    </row>
  </sheetData>
  <sheetProtection formatCells="0"/>
  <mergeCells count="5">
    <mergeCell ref="C4:G4"/>
    <mergeCell ref="B2:D2"/>
    <mergeCell ref="B3:D3"/>
    <mergeCell ref="E2:G2"/>
    <mergeCell ref="E3:G3"/>
  </mergeCells>
  <phoneticPr fontId="28" type="noConversion"/>
  <printOptions horizontalCentered="1"/>
  <pageMargins left="0.39370078740157483" right="0.39370078740157483" top="0.98425196850393704" bottom="0.98425196850393704" header="0.78740157480314965" footer="0.78740157480314965"/>
  <pageSetup paperSize="9" scale="71"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11</vt:i4>
      </vt:variant>
      <vt:variant>
        <vt:lpstr>Névvel ellátott tartományok</vt:lpstr>
      </vt:variant>
      <vt:variant>
        <vt:i4>4</vt:i4>
      </vt:variant>
    </vt:vector>
  </HeadingPairs>
  <TitlesOfParts>
    <vt:vector size="15" baseType="lpstr">
      <vt:lpstr>ÖSSZEFÜGGÉSEK</vt:lpstr>
      <vt:lpstr>1.1.sz.mell.</vt:lpstr>
      <vt:lpstr>2.1.sz.mell  </vt:lpstr>
      <vt:lpstr>2.2.sz.mell  </vt:lpstr>
      <vt:lpstr>ELLENŐRZÉS-1.sz.2.a.sz.2.b.sz.</vt:lpstr>
      <vt:lpstr>3.sz.mell.</vt:lpstr>
      <vt:lpstr>4.sz.mell.</vt:lpstr>
      <vt:lpstr>5. sz. önk.</vt:lpstr>
      <vt:lpstr>6. sz. hivatal</vt:lpstr>
      <vt:lpstr>7. sz. óvodal</vt:lpstr>
      <vt:lpstr>Munka1</vt:lpstr>
      <vt:lpstr>'5. sz. önk.'!Nyomtatási_cím</vt:lpstr>
      <vt:lpstr>'6. sz. hivatal'!Nyomtatási_cím</vt:lpstr>
      <vt:lpstr>'7. sz. óvodal'!Nyomtatási_cím</vt:lpstr>
      <vt:lpstr>'1.1.sz.mell.'!Nyomtatási_terület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Makranczi László</dc:creator>
  <cp:lastModifiedBy>Kiss Csabáné</cp:lastModifiedBy>
  <cp:lastPrinted>2014-11-18T07:26:03Z</cp:lastPrinted>
  <dcterms:created xsi:type="dcterms:W3CDTF">1999-10-30T10:30:45Z</dcterms:created>
  <dcterms:modified xsi:type="dcterms:W3CDTF">2014-11-18T07:26:58Z</dcterms:modified>
</cp:coreProperties>
</file>